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b9a5c513be41fc6e/DIVERSOS/Desktop/DIRF/REGULAÇÃO TARIFÁRIA/3º Ciclo de Revisão Tarifária da SANEAGO/Planilhas 3º ciclo RTO/"/>
    </mc:Choice>
  </mc:AlternateContent>
  <xr:revisionPtr revIDLastSave="16" documentId="8_{D0F2D750-04DF-4370-A6D8-A59A510868BD}" xr6:coauthVersionLast="47" xr6:coauthVersionMax="47" xr10:uidLastSave="{540F08DE-A86E-4F70-BA0F-D44E95B1ECC1}"/>
  <bookViews>
    <workbookView xWindow="-120" yWindow="-120" windowWidth="29040" windowHeight="15720" tabRatio="952" activeTab="2" xr2:uid="{00000000-000D-0000-FFFF-FFFF00000000}"/>
  </bookViews>
  <sheets>
    <sheet name="POPULAÇÃO ATENDIDA SAA" sheetId="11" r:id="rId1"/>
    <sheet name="POPULAÇÃO ATENDIDA SES" sheetId="18" r:id="rId2"/>
    <sheet name="NUMERO DE ECONOMIAS SAA" sheetId="15" r:id="rId3"/>
    <sheet name="NUMERO DE ECONOMIAS SES" sheetId="20" r:id="rId4"/>
    <sheet name="ECONOMIAS SOMENTE (SES)" sheetId="25" r:id="rId5"/>
    <sheet name="PROJEÇÃO ECONOMIAS TOTAIS" sheetId="32" r:id="rId6"/>
    <sheet name="VOLUME PRODUZIDO SAA" sheetId="13" r:id="rId7"/>
    <sheet name="VOLUME FATURADO SAA" sheetId="14" r:id="rId8"/>
    <sheet name="VOLUME FATURADO SES" sheetId="21" r:id="rId9"/>
    <sheet name="VOLUME TRATADO SES" sheetId="23" r:id="rId10"/>
  </sheets>
  <externalReferences>
    <externalReference r:id="rId11"/>
    <externalReference r:id="rId12"/>
  </externalReferences>
  <definedNames>
    <definedName name="_xlnm._FilterDatabase" localSheetId="4" hidden="1">'ECONOMIAS SOMENTE (SES)'!$F$5:$R$5</definedName>
    <definedName name="_xlnm._FilterDatabase" localSheetId="2" hidden="1">'NUMERO DE ECONOMIAS SAA'!$B$5:$AA$228</definedName>
    <definedName name="_xlnm._FilterDatabase" localSheetId="3" hidden="1">'NUMERO DE ECONOMIAS SES'!$B$5:$G$228</definedName>
    <definedName name="_xlnm._FilterDatabase" localSheetId="0" hidden="1">'POPULAÇÃO ATENDIDA SAA'!$B$5:$U$228</definedName>
    <definedName name="_xlnm._FilterDatabase" localSheetId="1" hidden="1">'POPULAÇÃO ATENDIDA SES'!$B$5:$AB$5</definedName>
    <definedName name="_xlnm._FilterDatabase" localSheetId="5" hidden="1">'PROJEÇÃO ECONOMIAS TOTAIS'!$F$5:$M$228</definedName>
    <definedName name="_xlnm._FilterDatabase" localSheetId="7" hidden="1">'VOLUME FATURADO SAA'!$B$5:$L$5</definedName>
    <definedName name="_xlnm._FilterDatabase" localSheetId="8" hidden="1">'VOLUME FATURADO SES'!$B$5:$L$228</definedName>
    <definedName name="_xlnm._FilterDatabase" localSheetId="6" hidden="1">'VOLUME PRODUZIDO SAA'!$B$5:$L$228</definedName>
    <definedName name="_xlnm._FilterDatabase" localSheetId="9" hidden="1">'VOLUME TRATADO SES'!$B$5:$L$228</definedName>
    <definedName name="_xlnm.Print_Area" localSheetId="2">'NUMERO DE ECONOMIAS SAA'!$B$2:$AA$230</definedName>
    <definedName name="_xlnm.Print_Area" localSheetId="3">'NUMERO DE ECONOMIAS SES'!$B$2:$AA$230</definedName>
    <definedName name="_xlnm.Print_Area" localSheetId="0">'POPULAÇÃO ATENDIDA SAA'!$B$1:$AA$230</definedName>
    <definedName name="_xlnm.Print_Area" localSheetId="1">'POPULAÇÃO ATENDIDA SES'!$B$2:$AA$230</definedName>
    <definedName name="_xlnm.Print_Area" localSheetId="7">'VOLUME FATURADO SAA'!$B$2:$P$230</definedName>
    <definedName name="_xlnm.Print_Area" localSheetId="8">'VOLUME FATURADO SES'!$B$2:$O$230</definedName>
    <definedName name="_xlnm.Print_Area" localSheetId="6">'VOLUME PRODUZIDO SAA'!$B$2:$P$230</definedName>
    <definedName name="_xlnm.Print_Area" localSheetId="9">'VOLUME TRATADO SES'!$B$2:$P$230</definedName>
    <definedName name="DESPFIN">#REF!</definedName>
    <definedName name="DESPOPER">#REF!</definedName>
    <definedName name="ECONOMIASAA">'NUMERO DE ECONOMIAS SAA'!#REF!</definedName>
    <definedName name="ECONOMIASSES">'NUMERO DE ECONOMIAS SES'!#REF!</definedName>
    <definedName name="ENERGIA">#REF!</definedName>
    <definedName name="EXREDESAA">#REF!</definedName>
    <definedName name="EXREDESES">#REF!</definedName>
    <definedName name="EXTRAVASSES">#REF!</definedName>
    <definedName name="GUIAVOLTA">#REF!</definedName>
    <definedName name="HIDROMETRACAO">#REF!</definedName>
    <definedName name="IDS">#REF!</definedName>
    <definedName name="IQA">#REF!</definedName>
    <definedName name="PASAA">'POPULAÇÃO ATENDIDA SAA'!#REF!</definedName>
    <definedName name="PERDAS">#REF!</definedName>
    <definedName name="PERDAS68">#REF!</definedName>
    <definedName name="POPULACSES">'POPULAÇÃO ATENDIDA SES'!#REF!</definedName>
    <definedName name="Range_Codigo">'[1]Painel Municípios'!$E$19:$E$241</definedName>
    <definedName name="Range_Municipios">'[1]Painel Municípios'!$G$19:$G$241</definedName>
    <definedName name="_xlnm.Print_Titles" localSheetId="2">'NUMERO DE ECONOMIAS SAA'!$2:$5</definedName>
    <definedName name="_xlnm.Print_Titles" localSheetId="3">'NUMERO DE ECONOMIAS SES'!$2:$5</definedName>
    <definedName name="_xlnm.Print_Titles" localSheetId="0">'POPULAÇÃO ATENDIDA SAA'!$1:$5</definedName>
    <definedName name="_xlnm.Print_Titles" localSheetId="1">'POPULAÇÃO ATENDIDA SES'!$2:$5</definedName>
    <definedName name="_xlnm.Print_Titles" localSheetId="7">'VOLUME FATURADO SAA'!$2:$5</definedName>
    <definedName name="_xlnm.Print_Titles" localSheetId="8">'VOLUME FATURADO SES'!$2:$5</definedName>
    <definedName name="_xlnm.Print_Titles" localSheetId="6">'VOLUME PRODUZIDO SAA'!$2:$5</definedName>
    <definedName name="_xlnm.Print_Titles" localSheetId="9">'VOLUME TRATADO SES'!$2:$5</definedName>
    <definedName name="VFSAA">'VOLUME FATURADO SAA'!#REF!</definedName>
    <definedName name="VOLCOLESES">#REF!</definedName>
    <definedName name="VOLTRATSES">'VOLUME TRATADO SES'!#REF!</definedName>
    <definedName name="VOLUMEFATSES">'VOLUME FATURADO SES'!#REF!</definedName>
    <definedName name="VPSAA">'VOLUME PRODUZIDO SAA'!#REF!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99" i="15" l="1"/>
  <c r="W99" i="11"/>
  <c r="X99" i="11"/>
  <c r="O227" i="23"/>
  <c r="P8" i="21"/>
  <c r="M9" i="21"/>
  <c r="O9" i="21"/>
  <c r="M14" i="21"/>
  <c r="N18" i="21"/>
  <c r="P18" i="21"/>
  <c r="P30" i="21"/>
  <c r="P34" i="21"/>
  <c r="M50" i="21"/>
  <c r="O55" i="21"/>
  <c r="O57" i="21"/>
  <c r="P57" i="21"/>
  <c r="N58" i="21"/>
  <c r="P58" i="21"/>
  <c r="M59" i="21"/>
  <c r="N59" i="21"/>
  <c r="O61" i="21"/>
  <c r="P70" i="21"/>
  <c r="P76" i="21"/>
  <c r="M81" i="21"/>
  <c r="P83" i="21"/>
  <c r="M84" i="21"/>
  <c r="N84" i="21"/>
  <c r="O87" i="21"/>
  <c r="P87" i="21"/>
  <c r="N95" i="21"/>
  <c r="M102" i="21"/>
  <c r="M104" i="21"/>
  <c r="N104" i="21"/>
  <c r="O104" i="21"/>
  <c r="P104" i="21"/>
  <c r="M105" i="21"/>
  <c r="N107" i="21"/>
  <c r="P107" i="21"/>
  <c r="P113" i="21"/>
  <c r="N114" i="21"/>
  <c r="N124" i="21"/>
  <c r="P141" i="21"/>
  <c r="M143" i="21"/>
  <c r="N143" i="21"/>
  <c r="O143" i="21"/>
  <c r="P143" i="21"/>
  <c r="M148" i="21"/>
  <c r="N148" i="21"/>
  <c r="N155" i="21"/>
  <c r="O155" i="21"/>
  <c r="M160" i="21"/>
  <c r="O160" i="21"/>
  <c r="P160" i="21"/>
  <c r="M161" i="21"/>
  <c r="N161" i="21"/>
  <c r="O161" i="21"/>
  <c r="O168" i="21"/>
  <c r="P168" i="21"/>
  <c r="N181" i="21"/>
  <c r="O181" i="21"/>
  <c r="M190" i="21"/>
  <c r="N190" i="21"/>
  <c r="N195" i="21"/>
  <c r="O195" i="21"/>
  <c r="P195" i="21"/>
  <c r="M196" i="21"/>
  <c r="N201" i="21"/>
  <c r="N202" i="21"/>
  <c r="O202" i="21"/>
  <c r="P211" i="21"/>
  <c r="M218" i="21"/>
  <c r="N218" i="21"/>
  <c r="P218" i="21"/>
  <c r="M225" i="21"/>
  <c r="N225" i="21"/>
  <c r="O225" i="21"/>
  <c r="I221" i="21"/>
  <c r="J221" i="21"/>
  <c r="K221" i="21"/>
  <c r="I206" i="21"/>
  <c r="J206" i="21"/>
  <c r="K206" i="21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60" i="15"/>
  <c r="P61" i="15"/>
  <c r="P62" i="15"/>
  <c r="P63" i="15"/>
  <c r="P64" i="15"/>
  <c r="P65" i="15"/>
  <c r="P66" i="15"/>
  <c r="P67" i="15"/>
  <c r="P68" i="15"/>
  <c r="P69" i="15"/>
  <c r="P70" i="15"/>
  <c r="P71" i="15"/>
  <c r="P72" i="15"/>
  <c r="P73" i="15"/>
  <c r="P74" i="15"/>
  <c r="P75" i="15"/>
  <c r="P76" i="15"/>
  <c r="P77" i="15"/>
  <c r="P78" i="15"/>
  <c r="P79" i="15"/>
  <c r="P80" i="15"/>
  <c r="P81" i="15"/>
  <c r="P82" i="15"/>
  <c r="P83" i="15"/>
  <c r="P84" i="15"/>
  <c r="P85" i="15"/>
  <c r="P86" i="15"/>
  <c r="P87" i="15"/>
  <c r="P88" i="15"/>
  <c r="P89" i="15"/>
  <c r="P90" i="15"/>
  <c r="P91" i="15"/>
  <c r="P92" i="15"/>
  <c r="P93" i="15"/>
  <c r="P94" i="15"/>
  <c r="P95" i="15"/>
  <c r="P96" i="15"/>
  <c r="P97" i="15"/>
  <c r="P98" i="15"/>
  <c r="P99" i="15"/>
  <c r="P100" i="15"/>
  <c r="P101" i="15"/>
  <c r="P102" i="15"/>
  <c r="P103" i="15"/>
  <c r="P104" i="15"/>
  <c r="P105" i="15"/>
  <c r="P106" i="15"/>
  <c r="P107" i="15"/>
  <c r="P108" i="15"/>
  <c r="P109" i="15"/>
  <c r="P110" i="15"/>
  <c r="P111" i="15"/>
  <c r="P112" i="15"/>
  <c r="P113" i="15"/>
  <c r="P114" i="15"/>
  <c r="P115" i="15"/>
  <c r="P116" i="15"/>
  <c r="P117" i="15"/>
  <c r="P118" i="15"/>
  <c r="P119" i="15"/>
  <c r="P120" i="15"/>
  <c r="P121" i="15"/>
  <c r="P122" i="15"/>
  <c r="P123" i="15"/>
  <c r="P124" i="15"/>
  <c r="P125" i="15"/>
  <c r="P126" i="15"/>
  <c r="P127" i="15"/>
  <c r="P128" i="15"/>
  <c r="P129" i="15"/>
  <c r="P130" i="15"/>
  <c r="P131" i="15"/>
  <c r="P132" i="15"/>
  <c r="P133" i="15"/>
  <c r="P134" i="15"/>
  <c r="P135" i="15"/>
  <c r="P136" i="15"/>
  <c r="P137" i="15"/>
  <c r="P138" i="15"/>
  <c r="P139" i="15"/>
  <c r="P140" i="15"/>
  <c r="P141" i="15"/>
  <c r="P142" i="15"/>
  <c r="P143" i="15"/>
  <c r="P144" i="15"/>
  <c r="P145" i="15"/>
  <c r="P146" i="15"/>
  <c r="P147" i="15"/>
  <c r="P148" i="15"/>
  <c r="P149" i="15"/>
  <c r="P150" i="15"/>
  <c r="P151" i="15"/>
  <c r="P152" i="15"/>
  <c r="P153" i="15"/>
  <c r="P154" i="15"/>
  <c r="P155" i="15"/>
  <c r="P156" i="15"/>
  <c r="P157" i="15"/>
  <c r="P158" i="15"/>
  <c r="P159" i="15"/>
  <c r="P160" i="15"/>
  <c r="P161" i="15"/>
  <c r="P162" i="15"/>
  <c r="P163" i="15"/>
  <c r="P164" i="15"/>
  <c r="P165" i="15"/>
  <c r="P166" i="15"/>
  <c r="P167" i="15"/>
  <c r="P168" i="15"/>
  <c r="P169" i="15"/>
  <c r="P170" i="15"/>
  <c r="P171" i="15"/>
  <c r="P172" i="15"/>
  <c r="P173" i="15"/>
  <c r="P174" i="15"/>
  <c r="P175" i="15"/>
  <c r="P176" i="15"/>
  <c r="P177" i="15"/>
  <c r="P178" i="15"/>
  <c r="P179" i="15"/>
  <c r="P180" i="15"/>
  <c r="P181" i="15"/>
  <c r="P182" i="15"/>
  <c r="P183" i="15"/>
  <c r="P184" i="15"/>
  <c r="P185" i="15"/>
  <c r="P186" i="15"/>
  <c r="P187" i="15"/>
  <c r="P188" i="15"/>
  <c r="P189" i="15"/>
  <c r="P190" i="15"/>
  <c r="P191" i="15"/>
  <c r="P192" i="15"/>
  <c r="P193" i="15"/>
  <c r="P194" i="15"/>
  <c r="P195" i="15"/>
  <c r="P196" i="15"/>
  <c r="P197" i="15"/>
  <c r="P198" i="15"/>
  <c r="P199" i="15"/>
  <c r="P200" i="15"/>
  <c r="P201" i="15"/>
  <c r="P202" i="15"/>
  <c r="P203" i="15"/>
  <c r="P204" i="15"/>
  <c r="P205" i="15"/>
  <c r="P206" i="15"/>
  <c r="P207" i="15"/>
  <c r="P208" i="15"/>
  <c r="P209" i="15"/>
  <c r="P210" i="15"/>
  <c r="P211" i="15"/>
  <c r="P212" i="15"/>
  <c r="P213" i="15"/>
  <c r="P214" i="15"/>
  <c r="P215" i="15"/>
  <c r="P216" i="15"/>
  <c r="P217" i="15"/>
  <c r="P218" i="15"/>
  <c r="P219" i="15"/>
  <c r="P220" i="15"/>
  <c r="P221" i="15"/>
  <c r="P222" i="15"/>
  <c r="P223" i="15"/>
  <c r="P224" i="15"/>
  <c r="P225" i="15"/>
  <c r="P226" i="15"/>
  <c r="P227" i="15"/>
  <c r="P228" i="15"/>
  <c r="O8" i="25"/>
  <c r="P8" i="25"/>
  <c r="Q8" i="25"/>
  <c r="R8" i="25"/>
  <c r="O9" i="25"/>
  <c r="P9" i="25"/>
  <c r="Q9" i="25"/>
  <c r="R9" i="25"/>
  <c r="O10" i="25"/>
  <c r="P10" i="25"/>
  <c r="Q10" i="25"/>
  <c r="R10" i="25"/>
  <c r="O12" i="25"/>
  <c r="P12" i="25"/>
  <c r="Q12" i="25"/>
  <c r="R12" i="25"/>
  <c r="O13" i="25"/>
  <c r="P13" i="25"/>
  <c r="Q13" i="25"/>
  <c r="R13" i="25"/>
  <c r="O14" i="25"/>
  <c r="P14" i="25"/>
  <c r="Q14" i="25"/>
  <c r="R14" i="25"/>
  <c r="O15" i="25"/>
  <c r="P15" i="25"/>
  <c r="Q15" i="25"/>
  <c r="R15" i="25"/>
  <c r="O17" i="25"/>
  <c r="P17" i="25"/>
  <c r="Q17" i="25"/>
  <c r="R17" i="25"/>
  <c r="O18" i="25"/>
  <c r="P18" i="25"/>
  <c r="Q18" i="25"/>
  <c r="R18" i="25"/>
  <c r="O19" i="25"/>
  <c r="P19" i="25"/>
  <c r="Q19" i="25"/>
  <c r="R19" i="25"/>
  <c r="O21" i="25"/>
  <c r="P21" i="25"/>
  <c r="Q21" i="25"/>
  <c r="R21" i="25"/>
  <c r="O25" i="25"/>
  <c r="P25" i="25"/>
  <c r="Q25" i="25"/>
  <c r="R25" i="25"/>
  <c r="O26" i="25"/>
  <c r="P26" i="25"/>
  <c r="Q26" i="25"/>
  <c r="R26" i="25"/>
  <c r="O27" i="25"/>
  <c r="P27" i="25"/>
  <c r="Q27" i="25"/>
  <c r="R27" i="25"/>
  <c r="O28" i="25"/>
  <c r="P28" i="25"/>
  <c r="Q28" i="25"/>
  <c r="R28" i="25"/>
  <c r="O30" i="25"/>
  <c r="P30" i="25"/>
  <c r="Q30" i="25"/>
  <c r="R30" i="25"/>
  <c r="O32" i="25"/>
  <c r="P32" i="25"/>
  <c r="Q32" i="25"/>
  <c r="R32" i="25"/>
  <c r="O33" i="25"/>
  <c r="P33" i="25"/>
  <c r="Q33" i="25"/>
  <c r="R33" i="25"/>
  <c r="O34" i="25"/>
  <c r="P34" i="25"/>
  <c r="Q34" i="25"/>
  <c r="R34" i="25"/>
  <c r="O35" i="25"/>
  <c r="P35" i="25"/>
  <c r="Q35" i="25"/>
  <c r="R35" i="25"/>
  <c r="O37" i="25"/>
  <c r="P37" i="25"/>
  <c r="Q37" i="25"/>
  <c r="R37" i="25"/>
  <c r="O39" i="25"/>
  <c r="P39" i="25"/>
  <c r="Q39" i="25"/>
  <c r="R39" i="25"/>
  <c r="O40" i="25"/>
  <c r="P40" i="25"/>
  <c r="Q40" i="25"/>
  <c r="R40" i="25"/>
  <c r="O41" i="25"/>
  <c r="P41" i="25"/>
  <c r="Q41" i="25"/>
  <c r="R41" i="25"/>
  <c r="O43" i="25"/>
  <c r="P43" i="25"/>
  <c r="Q43" i="25"/>
  <c r="R43" i="25"/>
  <c r="O44" i="25"/>
  <c r="P44" i="25"/>
  <c r="Q44" i="25"/>
  <c r="R44" i="25"/>
  <c r="O45" i="25"/>
  <c r="P45" i="25"/>
  <c r="Q45" i="25"/>
  <c r="R45" i="25"/>
  <c r="O46" i="25"/>
  <c r="P46" i="25"/>
  <c r="Q46" i="25"/>
  <c r="R46" i="25"/>
  <c r="O50" i="25"/>
  <c r="P50" i="25"/>
  <c r="Q50" i="25"/>
  <c r="R50" i="25"/>
  <c r="O51" i="25"/>
  <c r="P51" i="25"/>
  <c r="Q51" i="25"/>
  <c r="R51" i="25"/>
  <c r="O52" i="25"/>
  <c r="P52" i="25"/>
  <c r="Q52" i="25"/>
  <c r="R52" i="25"/>
  <c r="O53" i="25"/>
  <c r="P53" i="25"/>
  <c r="Q53" i="25"/>
  <c r="R53" i="25"/>
  <c r="O54" i="25"/>
  <c r="P54" i="25"/>
  <c r="Q54" i="25"/>
  <c r="R54" i="25"/>
  <c r="O55" i="25"/>
  <c r="P55" i="25"/>
  <c r="Q55" i="25"/>
  <c r="R55" i="25"/>
  <c r="O57" i="25"/>
  <c r="P57" i="25"/>
  <c r="Q57" i="25"/>
  <c r="R57" i="25"/>
  <c r="O58" i="25"/>
  <c r="P58" i="25"/>
  <c r="Q58" i="25"/>
  <c r="R58" i="25"/>
  <c r="O59" i="25"/>
  <c r="P59" i="25"/>
  <c r="Q59" i="25"/>
  <c r="R59" i="25"/>
  <c r="O60" i="25"/>
  <c r="P60" i="25"/>
  <c r="Q60" i="25"/>
  <c r="R60" i="25"/>
  <c r="O61" i="25"/>
  <c r="P61" i="25"/>
  <c r="Q61" i="25"/>
  <c r="R61" i="25"/>
  <c r="O63" i="25"/>
  <c r="P63" i="25"/>
  <c r="Q63" i="25"/>
  <c r="R63" i="25"/>
  <c r="O65" i="25"/>
  <c r="P65" i="25"/>
  <c r="Q65" i="25"/>
  <c r="R65" i="25"/>
  <c r="O66" i="25"/>
  <c r="P66" i="25"/>
  <c r="Q66" i="25"/>
  <c r="R66" i="25"/>
  <c r="O69" i="25"/>
  <c r="P69" i="25"/>
  <c r="Q69" i="25"/>
  <c r="R69" i="25"/>
  <c r="O70" i="25"/>
  <c r="P70" i="25"/>
  <c r="Q70" i="25"/>
  <c r="R70" i="25"/>
  <c r="O71" i="25"/>
  <c r="P71" i="25"/>
  <c r="Q71" i="25"/>
  <c r="R71" i="25"/>
  <c r="O72" i="25"/>
  <c r="P72" i="25"/>
  <c r="Q72" i="25"/>
  <c r="R72" i="25"/>
  <c r="O73" i="25"/>
  <c r="P73" i="25"/>
  <c r="Q73" i="25"/>
  <c r="R73" i="25"/>
  <c r="O74" i="25"/>
  <c r="P74" i="25"/>
  <c r="Q74" i="25"/>
  <c r="R74" i="25"/>
  <c r="O75" i="25"/>
  <c r="P75" i="25"/>
  <c r="Q75" i="25"/>
  <c r="R75" i="25"/>
  <c r="O76" i="25"/>
  <c r="P76" i="25"/>
  <c r="Q76" i="25"/>
  <c r="R76" i="25"/>
  <c r="O77" i="25"/>
  <c r="P77" i="25"/>
  <c r="Q77" i="25"/>
  <c r="R77" i="25"/>
  <c r="O78" i="25"/>
  <c r="P78" i="25"/>
  <c r="Q78" i="25"/>
  <c r="R78" i="25"/>
  <c r="O79" i="25"/>
  <c r="P79" i="25"/>
  <c r="Q79" i="25"/>
  <c r="R79" i="25"/>
  <c r="O81" i="25"/>
  <c r="P81" i="25"/>
  <c r="Q81" i="25"/>
  <c r="R81" i="25"/>
  <c r="O82" i="25"/>
  <c r="P82" i="25"/>
  <c r="Q82" i="25"/>
  <c r="R82" i="25"/>
  <c r="O83" i="25"/>
  <c r="P83" i="25"/>
  <c r="Q83" i="25"/>
  <c r="R83" i="25"/>
  <c r="O84" i="25"/>
  <c r="P84" i="25"/>
  <c r="Q84" i="25"/>
  <c r="R84" i="25"/>
  <c r="O86" i="25"/>
  <c r="P86" i="25"/>
  <c r="Q86" i="25"/>
  <c r="R86" i="25"/>
  <c r="O87" i="25"/>
  <c r="P87" i="25"/>
  <c r="Q87" i="25"/>
  <c r="R87" i="25"/>
  <c r="O88" i="25"/>
  <c r="P88" i="25"/>
  <c r="Q88" i="25"/>
  <c r="R88" i="25"/>
  <c r="O89" i="25"/>
  <c r="P89" i="25"/>
  <c r="Q89" i="25"/>
  <c r="R89" i="25"/>
  <c r="O95" i="25"/>
  <c r="P95" i="25"/>
  <c r="Q95" i="25"/>
  <c r="R95" i="25"/>
  <c r="O97" i="25"/>
  <c r="P97" i="25"/>
  <c r="Q97" i="25"/>
  <c r="R97" i="25"/>
  <c r="O98" i="25"/>
  <c r="P98" i="25"/>
  <c r="Q98" i="25"/>
  <c r="R98" i="25"/>
  <c r="O99" i="25"/>
  <c r="P99" i="25"/>
  <c r="Q99" i="25"/>
  <c r="R99" i="25"/>
  <c r="O100" i="25"/>
  <c r="P100" i="25"/>
  <c r="Q100" i="25"/>
  <c r="R100" i="25"/>
  <c r="O101" i="25"/>
  <c r="P101" i="25"/>
  <c r="Q101" i="25"/>
  <c r="R101" i="25"/>
  <c r="O102" i="25"/>
  <c r="P102" i="25"/>
  <c r="Q102" i="25"/>
  <c r="R102" i="25"/>
  <c r="O103" i="25"/>
  <c r="P103" i="25"/>
  <c r="Q103" i="25"/>
  <c r="R103" i="25"/>
  <c r="O104" i="25"/>
  <c r="P104" i="25"/>
  <c r="Q104" i="25"/>
  <c r="R104" i="25"/>
  <c r="O105" i="25"/>
  <c r="P105" i="25"/>
  <c r="Q105" i="25"/>
  <c r="R105" i="25"/>
  <c r="O107" i="25"/>
  <c r="P107" i="25"/>
  <c r="Q107" i="25"/>
  <c r="R107" i="25"/>
  <c r="O109" i="25"/>
  <c r="P109" i="25"/>
  <c r="Q109" i="25"/>
  <c r="R109" i="25"/>
  <c r="O111" i="25"/>
  <c r="P111" i="25"/>
  <c r="Q111" i="25"/>
  <c r="R111" i="25"/>
  <c r="O112" i="25"/>
  <c r="P112" i="25"/>
  <c r="Q112" i="25"/>
  <c r="R112" i="25"/>
  <c r="O113" i="25"/>
  <c r="P113" i="25"/>
  <c r="Q113" i="25"/>
  <c r="R113" i="25"/>
  <c r="O114" i="25"/>
  <c r="P114" i="25"/>
  <c r="Q114" i="25"/>
  <c r="R114" i="25"/>
  <c r="O115" i="25"/>
  <c r="P115" i="25"/>
  <c r="Q115" i="25"/>
  <c r="R115" i="25"/>
  <c r="O117" i="25"/>
  <c r="P117" i="25"/>
  <c r="Q117" i="25"/>
  <c r="R117" i="25"/>
  <c r="O120" i="25"/>
  <c r="P120" i="25"/>
  <c r="Q120" i="25"/>
  <c r="R120" i="25"/>
  <c r="O121" i="25"/>
  <c r="P121" i="25"/>
  <c r="Q121" i="25"/>
  <c r="R121" i="25"/>
  <c r="O124" i="25"/>
  <c r="P124" i="25"/>
  <c r="Q124" i="25"/>
  <c r="R124" i="25"/>
  <c r="O125" i="25"/>
  <c r="P125" i="25"/>
  <c r="Q125" i="25"/>
  <c r="R125" i="25"/>
  <c r="O130" i="25"/>
  <c r="P130" i="25"/>
  <c r="Q130" i="25"/>
  <c r="R130" i="25"/>
  <c r="O131" i="25"/>
  <c r="P131" i="25"/>
  <c r="Q131" i="25"/>
  <c r="R131" i="25"/>
  <c r="O133" i="25"/>
  <c r="P133" i="25"/>
  <c r="Q133" i="25"/>
  <c r="R133" i="25"/>
  <c r="O134" i="25"/>
  <c r="P134" i="25"/>
  <c r="Q134" i="25"/>
  <c r="R134" i="25"/>
  <c r="O135" i="25"/>
  <c r="P135" i="25"/>
  <c r="Q135" i="25"/>
  <c r="R135" i="25"/>
  <c r="O137" i="25"/>
  <c r="P137" i="25"/>
  <c r="Q137" i="25"/>
  <c r="R137" i="25"/>
  <c r="O138" i="25"/>
  <c r="P138" i="25"/>
  <c r="Q138" i="25"/>
  <c r="R138" i="25"/>
  <c r="O141" i="25"/>
  <c r="P141" i="25"/>
  <c r="Q141" i="25"/>
  <c r="R141" i="25"/>
  <c r="O143" i="25"/>
  <c r="P143" i="25"/>
  <c r="Q143" i="25"/>
  <c r="R143" i="25"/>
  <c r="O144" i="25"/>
  <c r="P144" i="25"/>
  <c r="Q144" i="25"/>
  <c r="R144" i="25"/>
  <c r="O145" i="25"/>
  <c r="P145" i="25"/>
  <c r="Q145" i="25"/>
  <c r="R145" i="25"/>
  <c r="O146" i="25"/>
  <c r="P146" i="25"/>
  <c r="Q146" i="25"/>
  <c r="R146" i="25"/>
  <c r="O147" i="25"/>
  <c r="P147" i="25"/>
  <c r="Q147" i="25"/>
  <c r="R147" i="25"/>
  <c r="O148" i="25"/>
  <c r="P148" i="25"/>
  <c r="Q148" i="25"/>
  <c r="R148" i="25"/>
  <c r="O150" i="25"/>
  <c r="P150" i="25"/>
  <c r="Q150" i="25"/>
  <c r="R150" i="25"/>
  <c r="O151" i="25"/>
  <c r="P151" i="25"/>
  <c r="Q151" i="25"/>
  <c r="R151" i="25"/>
  <c r="O152" i="25"/>
  <c r="P152" i="25"/>
  <c r="Q152" i="25"/>
  <c r="R152" i="25"/>
  <c r="O153" i="25"/>
  <c r="P153" i="25"/>
  <c r="Q153" i="25"/>
  <c r="R153" i="25"/>
  <c r="O154" i="25"/>
  <c r="P154" i="25"/>
  <c r="Q154" i="25"/>
  <c r="R154" i="25"/>
  <c r="O155" i="25"/>
  <c r="P155" i="25"/>
  <c r="Q155" i="25"/>
  <c r="R155" i="25"/>
  <c r="O156" i="25"/>
  <c r="P156" i="25"/>
  <c r="Q156" i="25"/>
  <c r="R156" i="25"/>
  <c r="O158" i="25"/>
  <c r="P158" i="25"/>
  <c r="Q158" i="25"/>
  <c r="R158" i="25"/>
  <c r="O159" i="25"/>
  <c r="P159" i="25"/>
  <c r="Q159" i="25"/>
  <c r="R159" i="25"/>
  <c r="O160" i="25"/>
  <c r="P160" i="25"/>
  <c r="Q160" i="25"/>
  <c r="R160" i="25"/>
  <c r="O161" i="25"/>
  <c r="P161" i="25"/>
  <c r="Q161" i="25"/>
  <c r="R161" i="25"/>
  <c r="O163" i="25"/>
  <c r="P163" i="25"/>
  <c r="Q163" i="25"/>
  <c r="R163" i="25"/>
  <c r="O165" i="25"/>
  <c r="P165" i="25"/>
  <c r="Q165" i="25"/>
  <c r="R165" i="25"/>
  <c r="O166" i="25"/>
  <c r="P166" i="25"/>
  <c r="Q166" i="25"/>
  <c r="R166" i="25"/>
  <c r="O168" i="25"/>
  <c r="P168" i="25"/>
  <c r="Q168" i="25"/>
  <c r="R168" i="25"/>
  <c r="O169" i="25"/>
  <c r="P169" i="25"/>
  <c r="Q169" i="25"/>
  <c r="R169" i="25"/>
  <c r="O170" i="25"/>
  <c r="P170" i="25"/>
  <c r="Q170" i="25"/>
  <c r="R170" i="25"/>
  <c r="O172" i="25"/>
  <c r="P172" i="25"/>
  <c r="Q172" i="25"/>
  <c r="R172" i="25"/>
  <c r="O178" i="25"/>
  <c r="P178" i="25"/>
  <c r="Q178" i="25"/>
  <c r="R178" i="25"/>
  <c r="O179" i="25"/>
  <c r="P179" i="25"/>
  <c r="Q179" i="25"/>
  <c r="R179" i="25"/>
  <c r="O181" i="25"/>
  <c r="P181" i="25"/>
  <c r="Q181" i="25"/>
  <c r="R181" i="25"/>
  <c r="O183" i="25"/>
  <c r="P183" i="25"/>
  <c r="Q183" i="25"/>
  <c r="R183" i="25"/>
  <c r="O184" i="25"/>
  <c r="P184" i="25"/>
  <c r="Q184" i="25"/>
  <c r="R184" i="25"/>
  <c r="O188" i="25"/>
  <c r="P188" i="25"/>
  <c r="Q188" i="25"/>
  <c r="R188" i="25"/>
  <c r="O189" i="25"/>
  <c r="P189" i="25"/>
  <c r="Q189" i="25"/>
  <c r="R189" i="25"/>
  <c r="O190" i="25"/>
  <c r="P190" i="25"/>
  <c r="Q190" i="25"/>
  <c r="R190" i="25"/>
  <c r="O192" i="25"/>
  <c r="P192" i="25"/>
  <c r="Q192" i="25"/>
  <c r="R192" i="25"/>
  <c r="O193" i="25"/>
  <c r="P193" i="25"/>
  <c r="Q193" i="25"/>
  <c r="R193" i="25"/>
  <c r="O194" i="25"/>
  <c r="P194" i="25"/>
  <c r="Q194" i="25"/>
  <c r="R194" i="25"/>
  <c r="O195" i="25"/>
  <c r="P195" i="25"/>
  <c r="Q195" i="25"/>
  <c r="R195" i="25"/>
  <c r="O196" i="25"/>
  <c r="P196" i="25"/>
  <c r="Q196" i="25"/>
  <c r="R196" i="25"/>
  <c r="O197" i="25"/>
  <c r="P197" i="25"/>
  <c r="Q197" i="25"/>
  <c r="R197" i="25"/>
  <c r="O198" i="25"/>
  <c r="P198" i="25"/>
  <c r="Q198" i="25"/>
  <c r="R198" i="25"/>
  <c r="O200" i="25"/>
  <c r="P200" i="25"/>
  <c r="Q200" i="25"/>
  <c r="R200" i="25"/>
  <c r="O201" i="25"/>
  <c r="P201" i="25"/>
  <c r="Q201" i="25"/>
  <c r="R201" i="25"/>
  <c r="O202" i="25"/>
  <c r="P202" i="25"/>
  <c r="Q202" i="25"/>
  <c r="R202" i="25"/>
  <c r="O205" i="25"/>
  <c r="P205" i="25"/>
  <c r="Q205" i="25"/>
  <c r="R205" i="25"/>
  <c r="O207" i="25"/>
  <c r="P207" i="25"/>
  <c r="Q207" i="25"/>
  <c r="R207" i="25"/>
  <c r="O208" i="25"/>
  <c r="P208" i="25"/>
  <c r="Q208" i="25"/>
  <c r="R208" i="25"/>
  <c r="O209" i="25"/>
  <c r="P209" i="25"/>
  <c r="Q209" i="25"/>
  <c r="R209" i="25"/>
  <c r="O211" i="25"/>
  <c r="P211" i="25"/>
  <c r="Q211" i="25"/>
  <c r="R211" i="25"/>
  <c r="O212" i="25"/>
  <c r="P212" i="25"/>
  <c r="Q212" i="25"/>
  <c r="R212" i="25"/>
  <c r="O213" i="25"/>
  <c r="P213" i="25"/>
  <c r="Q213" i="25"/>
  <c r="R213" i="25"/>
  <c r="O214" i="25"/>
  <c r="P214" i="25"/>
  <c r="Q214" i="25"/>
  <c r="R214" i="25"/>
  <c r="O216" i="25"/>
  <c r="P216" i="25"/>
  <c r="Q216" i="25"/>
  <c r="R216" i="25"/>
  <c r="O218" i="25"/>
  <c r="P218" i="25"/>
  <c r="Q218" i="25"/>
  <c r="R218" i="25"/>
  <c r="O219" i="25"/>
  <c r="P219" i="25"/>
  <c r="Q219" i="25"/>
  <c r="R219" i="25"/>
  <c r="O220" i="25"/>
  <c r="P220" i="25"/>
  <c r="Q220" i="25"/>
  <c r="R220" i="25"/>
  <c r="O223" i="25"/>
  <c r="P223" i="25"/>
  <c r="Q223" i="25"/>
  <c r="R223" i="25"/>
  <c r="O225" i="25"/>
  <c r="P225" i="25"/>
  <c r="Q225" i="25"/>
  <c r="R225" i="25"/>
  <c r="O227" i="25"/>
  <c r="P227" i="25"/>
  <c r="Q227" i="25"/>
  <c r="R227" i="25"/>
  <c r="O228" i="25"/>
  <c r="P228" i="25"/>
  <c r="Q228" i="25"/>
  <c r="R228" i="25"/>
  <c r="Q11" i="20"/>
  <c r="Q16" i="20"/>
  <c r="X16" i="20" s="1"/>
  <c r="Q20" i="20"/>
  <c r="X20" i="20" s="1"/>
  <c r="Q22" i="20"/>
  <c r="Q23" i="20"/>
  <c r="X23" i="20" s="1"/>
  <c r="Q24" i="20"/>
  <c r="X24" i="20" s="1"/>
  <c r="Q29" i="20"/>
  <c r="Q31" i="20"/>
  <c r="Q36" i="20"/>
  <c r="X36" i="20" s="1"/>
  <c r="Q38" i="20"/>
  <c r="X38" i="20" s="1"/>
  <c r="Y38" i="20" s="1"/>
  <c r="Z38" i="20" s="1"/>
  <c r="AA38" i="20" s="1"/>
  <c r="Q42" i="20"/>
  <c r="X42" i="20" s="1"/>
  <c r="Y42" i="20" s="1"/>
  <c r="Z42" i="20" s="1"/>
  <c r="AA42" i="20" s="1"/>
  <c r="Q47" i="20"/>
  <c r="X47" i="20" s="1"/>
  <c r="Y47" i="20" s="1"/>
  <c r="Z47" i="20" s="1"/>
  <c r="Q48" i="20"/>
  <c r="X48" i="20" s="1"/>
  <c r="Q49" i="20"/>
  <c r="X49" i="20" s="1"/>
  <c r="Y49" i="20" s="1"/>
  <c r="Z49" i="20" s="1"/>
  <c r="AA49" i="20" s="1"/>
  <c r="Q56" i="20"/>
  <c r="X56" i="20" s="1"/>
  <c r="Y56" i="20" s="1"/>
  <c r="Z56" i="20" s="1"/>
  <c r="AA56" i="20" s="1"/>
  <c r="Q62" i="20"/>
  <c r="X62" i="20" s="1"/>
  <c r="Y62" i="20" s="1"/>
  <c r="Z62" i="20" s="1"/>
  <c r="AA62" i="20" s="1"/>
  <c r="Q64" i="20"/>
  <c r="X64" i="20" s="1"/>
  <c r="Y64" i="20" s="1"/>
  <c r="Z64" i="20" s="1"/>
  <c r="AA64" i="20" s="1"/>
  <c r="Q67" i="20"/>
  <c r="X67" i="20" s="1"/>
  <c r="Y67" i="20" s="1"/>
  <c r="Z67" i="20" s="1"/>
  <c r="AA67" i="20" s="1"/>
  <c r="Q68" i="20"/>
  <c r="X68" i="20" s="1"/>
  <c r="Y68" i="20" s="1"/>
  <c r="Z68" i="20" s="1"/>
  <c r="AA68" i="20" s="1"/>
  <c r="Q76" i="20"/>
  <c r="Q80" i="20"/>
  <c r="Q85" i="20"/>
  <c r="X85" i="20" s="1"/>
  <c r="X88" i="20"/>
  <c r="Y88" i="20" s="1"/>
  <c r="Z88" i="20" s="1"/>
  <c r="AA88" i="20" s="1"/>
  <c r="Q90" i="20"/>
  <c r="Q91" i="20"/>
  <c r="Q92" i="20"/>
  <c r="X92" i="20" s="1"/>
  <c r="Y92" i="20" s="1"/>
  <c r="Z92" i="20" s="1"/>
  <c r="AA92" i="20" s="1"/>
  <c r="Q93" i="20"/>
  <c r="X93" i="20" s="1"/>
  <c r="Q94" i="20"/>
  <c r="Q96" i="20"/>
  <c r="X96" i="20" s="1"/>
  <c r="Q106" i="20"/>
  <c r="X106" i="20" s="1"/>
  <c r="Q108" i="20"/>
  <c r="Q110" i="20"/>
  <c r="X110" i="20" s="1"/>
  <c r="Y110" i="20" s="1"/>
  <c r="Z110" i="20" s="1"/>
  <c r="AA110" i="20" s="1"/>
  <c r="Q115" i="20"/>
  <c r="Q116" i="20"/>
  <c r="X116" i="20" s="1"/>
  <c r="Y116" i="20" s="1"/>
  <c r="Z116" i="20" s="1"/>
  <c r="AA116" i="20" s="1"/>
  <c r="Q117" i="20"/>
  <c r="Q118" i="20"/>
  <c r="X118" i="20" s="1"/>
  <c r="Y118" i="20" s="1"/>
  <c r="Z118" i="20" s="1"/>
  <c r="AA118" i="20" s="1"/>
  <c r="Q119" i="20"/>
  <c r="X119" i="20" s="1"/>
  <c r="Y119" i="20" s="1"/>
  <c r="Z119" i="20" s="1"/>
  <c r="AA119" i="20" s="1"/>
  <c r="Q122" i="20"/>
  <c r="X122" i="20" s="1"/>
  <c r="Y122" i="20" s="1"/>
  <c r="Z122" i="20" s="1"/>
  <c r="Q123" i="20"/>
  <c r="X123" i="20" s="1"/>
  <c r="Y123" i="20" s="1"/>
  <c r="Z123" i="20" s="1"/>
  <c r="AA123" i="20" s="1"/>
  <c r="Q126" i="20"/>
  <c r="X126" i="20" s="1"/>
  <c r="Q127" i="20"/>
  <c r="X127" i="20" s="1"/>
  <c r="Q128" i="20"/>
  <c r="X128" i="20" s="1"/>
  <c r="Q129" i="20"/>
  <c r="Q132" i="20"/>
  <c r="Q133" i="20"/>
  <c r="Q135" i="20"/>
  <c r="Q136" i="20"/>
  <c r="X136" i="20" s="1"/>
  <c r="Q139" i="20"/>
  <c r="Q140" i="20"/>
  <c r="X140" i="20" s="1"/>
  <c r="Q142" i="20"/>
  <c r="X142" i="20" s="1"/>
  <c r="Y142" i="20" s="1"/>
  <c r="Z142" i="20" s="1"/>
  <c r="AA142" i="20" s="1"/>
  <c r="X145" i="20"/>
  <c r="Y145" i="20" s="1"/>
  <c r="Z145" i="20" s="1"/>
  <c r="AA145" i="20" s="1"/>
  <c r="Q148" i="20"/>
  <c r="Q149" i="20"/>
  <c r="X149" i="20" s="1"/>
  <c r="Y149" i="20" s="1"/>
  <c r="Z149" i="20" s="1"/>
  <c r="AA149" i="20" s="1"/>
  <c r="Q157" i="20"/>
  <c r="X157" i="20" s="1"/>
  <c r="Y157" i="20" s="1"/>
  <c r="Z157" i="20" s="1"/>
  <c r="AA157" i="20" s="1"/>
  <c r="Q159" i="20"/>
  <c r="Q162" i="20"/>
  <c r="X162" i="20" s="1"/>
  <c r="Y162" i="20" s="1"/>
  <c r="Z162" i="20" s="1"/>
  <c r="AA162" i="20" s="1"/>
  <c r="Q164" i="20"/>
  <c r="X164" i="20" s="1"/>
  <c r="Y164" i="20" s="1"/>
  <c r="Z164" i="20" s="1"/>
  <c r="AA164" i="20" s="1"/>
  <c r="Q167" i="20"/>
  <c r="X167" i="20" s="1"/>
  <c r="Y167" i="20" s="1"/>
  <c r="Z167" i="20" s="1"/>
  <c r="AA167" i="20" s="1"/>
  <c r="Q171" i="20"/>
  <c r="X171" i="20" s="1"/>
  <c r="Y171" i="20" s="1"/>
  <c r="Z171" i="20" s="1"/>
  <c r="AA171" i="20" s="1"/>
  <c r="Q173" i="20"/>
  <c r="Q174" i="20"/>
  <c r="Q175" i="20"/>
  <c r="X175" i="20" s="1"/>
  <c r="Y175" i="20" s="1"/>
  <c r="Z175" i="20" s="1"/>
  <c r="AA175" i="20" s="1"/>
  <c r="Q176" i="20"/>
  <c r="X176" i="20" s="1"/>
  <c r="Q177" i="20"/>
  <c r="Q180" i="20"/>
  <c r="Q182" i="20"/>
  <c r="X182" i="20" s="1"/>
  <c r="Q183" i="20"/>
  <c r="Q185" i="20"/>
  <c r="Q186" i="20"/>
  <c r="X186" i="20" s="1"/>
  <c r="Q187" i="20"/>
  <c r="X187" i="20" s="1"/>
  <c r="Y187" i="20" s="1"/>
  <c r="Z187" i="20" s="1"/>
  <c r="AA187" i="20" s="1"/>
  <c r="Q191" i="20"/>
  <c r="X191" i="20" s="1"/>
  <c r="Y191" i="20" s="1"/>
  <c r="Z191" i="20" s="1"/>
  <c r="AA191" i="20" s="1"/>
  <c r="Q199" i="20"/>
  <c r="X199" i="20" s="1"/>
  <c r="Y199" i="20" s="1"/>
  <c r="Z199" i="20" s="1"/>
  <c r="AA199" i="20" s="1"/>
  <c r="Q203" i="20"/>
  <c r="X203" i="20" s="1"/>
  <c r="Y203" i="20" s="1"/>
  <c r="Z203" i="20" s="1"/>
  <c r="AA203" i="20" s="1"/>
  <c r="Q204" i="20"/>
  <c r="X204" i="20" s="1"/>
  <c r="Q206" i="20"/>
  <c r="X206" i="20" s="1"/>
  <c r="Y206" i="20" s="1"/>
  <c r="Z206" i="20" s="1"/>
  <c r="AA206" i="20" s="1"/>
  <c r="Q210" i="20"/>
  <c r="X210" i="20" s="1"/>
  <c r="Y210" i="20" s="1"/>
  <c r="Z210" i="20" s="1"/>
  <c r="AA210" i="20" s="1"/>
  <c r="Q215" i="20"/>
  <c r="X215" i="20" s="1"/>
  <c r="Y215" i="20" s="1"/>
  <c r="Z215" i="20" s="1"/>
  <c r="AA215" i="20" s="1"/>
  <c r="Q217" i="20"/>
  <c r="Q221" i="20"/>
  <c r="X221" i="20" s="1"/>
  <c r="Y221" i="20" s="1"/>
  <c r="Z221" i="20" s="1"/>
  <c r="AA221" i="20" s="1"/>
  <c r="Q222" i="20"/>
  <c r="X223" i="20"/>
  <c r="Y223" i="20" s="1"/>
  <c r="Q224" i="20"/>
  <c r="X224" i="20" s="1"/>
  <c r="X225" i="20"/>
  <c r="Y225" i="20" s="1"/>
  <c r="Z225" i="20" s="1"/>
  <c r="AA225" i="20" s="1"/>
  <c r="Q226" i="20"/>
  <c r="X226" i="20" s="1"/>
  <c r="AA228" i="20"/>
  <c r="Z228" i="20"/>
  <c r="Y228" i="20"/>
  <c r="X228" i="20"/>
  <c r="W228" i="20"/>
  <c r="AA227" i="20"/>
  <c r="Z227" i="20"/>
  <c r="Y227" i="20"/>
  <c r="X227" i="20"/>
  <c r="W227" i="20"/>
  <c r="W226" i="20"/>
  <c r="T226" i="20"/>
  <c r="S226" i="20"/>
  <c r="R226" i="20"/>
  <c r="W225" i="20"/>
  <c r="W224" i="20"/>
  <c r="T224" i="20"/>
  <c r="S224" i="20"/>
  <c r="R224" i="20"/>
  <c r="U224" i="20" s="1"/>
  <c r="W223" i="20"/>
  <c r="T223" i="20"/>
  <c r="S223" i="20"/>
  <c r="U223" i="20" s="1"/>
  <c r="W222" i="20"/>
  <c r="T222" i="20"/>
  <c r="S222" i="20"/>
  <c r="R222" i="20"/>
  <c r="U222" i="20" s="1"/>
  <c r="X222" i="20"/>
  <c r="Y222" i="20" s="1"/>
  <c r="Z222" i="20" s="1"/>
  <c r="AA222" i="20" s="1"/>
  <c r="W221" i="20"/>
  <c r="T221" i="20"/>
  <c r="S221" i="20"/>
  <c r="R221" i="20"/>
  <c r="AA220" i="20"/>
  <c r="Z220" i="20"/>
  <c r="Y220" i="20"/>
  <c r="X220" i="20"/>
  <c r="W220" i="20"/>
  <c r="AA219" i="20"/>
  <c r="Z219" i="20"/>
  <c r="Y219" i="20"/>
  <c r="X219" i="20"/>
  <c r="W219" i="20"/>
  <c r="AA218" i="20"/>
  <c r="Z218" i="20"/>
  <c r="Y218" i="20"/>
  <c r="X218" i="20"/>
  <c r="W218" i="20"/>
  <c r="W217" i="20"/>
  <c r="T217" i="20"/>
  <c r="S217" i="20"/>
  <c r="R217" i="20"/>
  <c r="U217" i="20" s="1"/>
  <c r="X217" i="20"/>
  <c r="Y217" i="20" s="1"/>
  <c r="Z217" i="20" s="1"/>
  <c r="AA217" i="20" s="1"/>
  <c r="AA216" i="20"/>
  <c r="Z216" i="20"/>
  <c r="Y216" i="20"/>
  <c r="X216" i="20"/>
  <c r="W216" i="20"/>
  <c r="W215" i="20"/>
  <c r="T215" i="20"/>
  <c r="S215" i="20"/>
  <c r="R215" i="20"/>
  <c r="AA214" i="20"/>
  <c r="Z214" i="20"/>
  <c r="Y214" i="20"/>
  <c r="X214" i="20"/>
  <c r="W214" i="20"/>
  <c r="AA213" i="20"/>
  <c r="Z213" i="20"/>
  <c r="Y213" i="20"/>
  <c r="X213" i="20"/>
  <c r="W213" i="20"/>
  <c r="AA212" i="20"/>
  <c r="Z212" i="20"/>
  <c r="Y212" i="20"/>
  <c r="X212" i="20"/>
  <c r="W212" i="20"/>
  <c r="AA211" i="20"/>
  <c r="Z211" i="20"/>
  <c r="Y211" i="20"/>
  <c r="X211" i="20"/>
  <c r="W211" i="20"/>
  <c r="W210" i="20"/>
  <c r="T210" i="20"/>
  <c r="S210" i="20"/>
  <c r="R210" i="20"/>
  <c r="U210" i="20" s="1"/>
  <c r="X209" i="20"/>
  <c r="Y209" i="20" s="1"/>
  <c r="Z209" i="20" s="1"/>
  <c r="W209" i="20"/>
  <c r="T209" i="20"/>
  <c r="U209" i="20" s="1"/>
  <c r="AA208" i="20"/>
  <c r="Z208" i="20"/>
  <c r="Y208" i="20"/>
  <c r="X208" i="20"/>
  <c r="W208" i="20"/>
  <c r="AA207" i="20"/>
  <c r="Z207" i="20"/>
  <c r="Y207" i="20"/>
  <c r="X207" i="20"/>
  <c r="W207" i="20"/>
  <c r="W206" i="20"/>
  <c r="T206" i="20"/>
  <c r="S206" i="20"/>
  <c r="R206" i="20"/>
  <c r="AA205" i="20"/>
  <c r="Z205" i="20"/>
  <c r="Y205" i="20"/>
  <c r="X205" i="20"/>
  <c r="W205" i="20"/>
  <c r="W204" i="20"/>
  <c r="T204" i="20"/>
  <c r="S204" i="20"/>
  <c r="R204" i="20"/>
  <c r="U204" i="20" s="1"/>
  <c r="W203" i="20"/>
  <c r="T203" i="20"/>
  <c r="S203" i="20"/>
  <c r="R203" i="20"/>
  <c r="U203" i="20" s="1"/>
  <c r="AA202" i="20"/>
  <c r="Z202" i="20"/>
  <c r="Y202" i="20"/>
  <c r="X202" i="20"/>
  <c r="W202" i="20"/>
  <c r="AA201" i="20"/>
  <c r="Z201" i="20"/>
  <c r="Y201" i="20"/>
  <c r="X201" i="20"/>
  <c r="W201" i="20"/>
  <c r="AA200" i="20"/>
  <c r="Z200" i="20"/>
  <c r="Y200" i="20"/>
  <c r="X200" i="20"/>
  <c r="W200" i="20"/>
  <c r="W199" i="20"/>
  <c r="T199" i="20"/>
  <c r="S199" i="20"/>
  <c r="R199" i="20"/>
  <c r="U199" i="20" s="1"/>
  <c r="AA198" i="20"/>
  <c r="Z198" i="20"/>
  <c r="Y198" i="20"/>
  <c r="X198" i="20"/>
  <c r="W198" i="20"/>
  <c r="T198" i="20"/>
  <c r="S198" i="20"/>
  <c r="R198" i="20"/>
  <c r="AA197" i="20"/>
  <c r="Z197" i="20"/>
  <c r="Y197" i="20"/>
  <c r="X197" i="20"/>
  <c r="W197" i="20"/>
  <c r="AA196" i="20"/>
  <c r="Z196" i="20"/>
  <c r="Y196" i="20"/>
  <c r="X196" i="20"/>
  <c r="W196" i="20"/>
  <c r="AA195" i="20"/>
  <c r="Z195" i="20"/>
  <c r="Y195" i="20"/>
  <c r="X195" i="20"/>
  <c r="W195" i="20"/>
  <c r="AA194" i="20"/>
  <c r="Z194" i="20"/>
  <c r="Y194" i="20"/>
  <c r="X194" i="20"/>
  <c r="W194" i="20"/>
  <c r="AA193" i="20"/>
  <c r="Z193" i="20"/>
  <c r="Y193" i="20"/>
  <c r="X193" i="20"/>
  <c r="W193" i="20"/>
  <c r="AA192" i="20"/>
  <c r="Z192" i="20"/>
  <c r="Y192" i="20"/>
  <c r="X192" i="20"/>
  <c r="W192" i="20"/>
  <c r="W191" i="20"/>
  <c r="T191" i="20"/>
  <c r="S191" i="20"/>
  <c r="R191" i="20"/>
  <c r="U191" i="20" s="1"/>
  <c r="AA190" i="20"/>
  <c r="Z190" i="20"/>
  <c r="Y190" i="20"/>
  <c r="X190" i="20"/>
  <c r="W190" i="20"/>
  <c r="AA189" i="20"/>
  <c r="Z189" i="20"/>
  <c r="Y189" i="20"/>
  <c r="X189" i="20"/>
  <c r="W189" i="20"/>
  <c r="AA188" i="20"/>
  <c r="Z188" i="20"/>
  <c r="Y188" i="20"/>
  <c r="X188" i="20"/>
  <c r="W188" i="20"/>
  <c r="W187" i="20"/>
  <c r="T187" i="20"/>
  <c r="S187" i="20"/>
  <c r="R187" i="20"/>
  <c r="U187" i="20" s="1"/>
  <c r="W186" i="20"/>
  <c r="T186" i="20"/>
  <c r="S186" i="20"/>
  <c r="R186" i="20"/>
  <c r="X185" i="20"/>
  <c r="W185" i="20"/>
  <c r="T185" i="20"/>
  <c r="S185" i="20"/>
  <c r="R185" i="20"/>
  <c r="U185" i="20" s="1"/>
  <c r="AA184" i="20"/>
  <c r="Z184" i="20"/>
  <c r="Y184" i="20"/>
  <c r="X184" i="20"/>
  <c r="W184" i="20"/>
  <c r="AA183" i="20"/>
  <c r="Z183" i="20"/>
  <c r="Y183" i="20"/>
  <c r="X183" i="20"/>
  <c r="W183" i="20"/>
  <c r="T183" i="20"/>
  <c r="S183" i="20"/>
  <c r="R183" i="20"/>
  <c r="W182" i="20"/>
  <c r="T182" i="20"/>
  <c r="S182" i="20"/>
  <c r="R182" i="20"/>
  <c r="U182" i="20" s="1"/>
  <c r="AA181" i="20"/>
  <c r="Z181" i="20"/>
  <c r="Y181" i="20"/>
  <c r="X181" i="20"/>
  <c r="W181" i="20"/>
  <c r="X180" i="20"/>
  <c r="Y180" i="20" s="1"/>
  <c r="Z180" i="20" s="1"/>
  <c r="AA180" i="20" s="1"/>
  <c r="W180" i="20"/>
  <c r="T180" i="20"/>
  <c r="S180" i="20"/>
  <c r="R180" i="20"/>
  <c r="U180" i="20" s="1"/>
  <c r="AA179" i="20"/>
  <c r="Z179" i="20"/>
  <c r="Y179" i="20"/>
  <c r="X179" i="20"/>
  <c r="W179" i="20"/>
  <c r="AA178" i="20"/>
  <c r="Z178" i="20"/>
  <c r="Y178" i="20"/>
  <c r="X178" i="20"/>
  <c r="W178" i="20"/>
  <c r="X177" i="20"/>
  <c r="Y177" i="20" s="1"/>
  <c r="W177" i="20"/>
  <c r="T177" i="20"/>
  <c r="S177" i="20"/>
  <c r="U177" i="20" s="1"/>
  <c r="R177" i="20"/>
  <c r="W176" i="20"/>
  <c r="T176" i="20"/>
  <c r="S176" i="20"/>
  <c r="R176" i="20"/>
  <c r="W175" i="20"/>
  <c r="T175" i="20"/>
  <c r="S175" i="20"/>
  <c r="R175" i="20"/>
  <c r="U175" i="20" s="1"/>
  <c r="W174" i="20"/>
  <c r="T174" i="20"/>
  <c r="S174" i="20"/>
  <c r="R174" i="20"/>
  <c r="U174" i="20" s="1"/>
  <c r="X174" i="20"/>
  <c r="Y174" i="20" s="1"/>
  <c r="Z174" i="20" s="1"/>
  <c r="AA174" i="20" s="1"/>
  <c r="X173" i="20"/>
  <c r="Y173" i="20" s="1"/>
  <c r="Z173" i="20" s="1"/>
  <c r="W173" i="20"/>
  <c r="T173" i="20"/>
  <c r="U173" i="20" s="1"/>
  <c r="S173" i="20"/>
  <c r="R173" i="20"/>
  <c r="AA172" i="20"/>
  <c r="Z172" i="20"/>
  <c r="Y172" i="20"/>
  <c r="X172" i="20"/>
  <c r="W172" i="20"/>
  <c r="W171" i="20"/>
  <c r="T171" i="20"/>
  <c r="S171" i="20"/>
  <c r="R171" i="20"/>
  <c r="U171" i="20" s="1"/>
  <c r="AA170" i="20"/>
  <c r="Z170" i="20"/>
  <c r="Y170" i="20"/>
  <c r="X170" i="20"/>
  <c r="W170" i="20"/>
  <c r="T170" i="20"/>
  <c r="S170" i="20"/>
  <c r="R170" i="20"/>
  <c r="U170" i="20" s="1"/>
  <c r="AA169" i="20"/>
  <c r="Z169" i="20"/>
  <c r="Y169" i="20"/>
  <c r="X169" i="20"/>
  <c r="W169" i="20"/>
  <c r="T169" i="20"/>
  <c r="S169" i="20"/>
  <c r="U169" i="20" s="1"/>
  <c r="AA168" i="20"/>
  <c r="Z168" i="20"/>
  <c r="Y168" i="20"/>
  <c r="X168" i="20"/>
  <c r="W168" i="20"/>
  <c r="U168" i="20"/>
  <c r="W167" i="20"/>
  <c r="T167" i="20"/>
  <c r="S167" i="20"/>
  <c r="R167" i="20"/>
  <c r="AA166" i="20"/>
  <c r="Z166" i="20"/>
  <c r="Y166" i="20"/>
  <c r="X166" i="20"/>
  <c r="W166" i="20"/>
  <c r="T166" i="20"/>
  <c r="S166" i="20"/>
  <c r="U166" i="20" s="1"/>
  <c r="AA165" i="20"/>
  <c r="Z165" i="20"/>
  <c r="Y165" i="20"/>
  <c r="X165" i="20"/>
  <c r="W165" i="20"/>
  <c r="W164" i="20"/>
  <c r="T164" i="20"/>
  <c r="S164" i="20"/>
  <c r="R164" i="20"/>
  <c r="U164" i="20" s="1"/>
  <c r="AA163" i="20"/>
  <c r="Z163" i="20"/>
  <c r="Y163" i="20"/>
  <c r="X163" i="20"/>
  <c r="W163" i="20"/>
  <c r="W162" i="20"/>
  <c r="T162" i="20"/>
  <c r="S162" i="20"/>
  <c r="R162" i="20"/>
  <c r="U162" i="20" s="1"/>
  <c r="AA161" i="20"/>
  <c r="Z161" i="20"/>
  <c r="Y161" i="20"/>
  <c r="X161" i="20"/>
  <c r="W161" i="20"/>
  <c r="AA160" i="20"/>
  <c r="Z160" i="20"/>
  <c r="Y160" i="20"/>
  <c r="X160" i="20"/>
  <c r="W160" i="20"/>
  <c r="AA159" i="20"/>
  <c r="Z159" i="20"/>
  <c r="Y159" i="20"/>
  <c r="X159" i="20"/>
  <c r="W159" i="20"/>
  <c r="T159" i="20"/>
  <c r="S159" i="20"/>
  <c r="R159" i="20"/>
  <c r="AA158" i="20"/>
  <c r="Z158" i="20"/>
  <c r="Y158" i="20"/>
  <c r="X158" i="20"/>
  <c r="W158" i="20"/>
  <c r="W157" i="20"/>
  <c r="T157" i="20"/>
  <c r="S157" i="20"/>
  <c r="R157" i="20"/>
  <c r="AA156" i="20"/>
  <c r="Z156" i="20"/>
  <c r="Y156" i="20"/>
  <c r="X156" i="20"/>
  <c r="W156" i="20"/>
  <c r="AA155" i="20"/>
  <c r="Z155" i="20"/>
  <c r="Y155" i="20"/>
  <c r="X155" i="20"/>
  <c r="W155" i="20"/>
  <c r="AA154" i="20"/>
  <c r="Z154" i="20"/>
  <c r="Y154" i="20"/>
  <c r="X154" i="20"/>
  <c r="W154" i="20"/>
  <c r="AA153" i="20"/>
  <c r="Z153" i="20"/>
  <c r="Y153" i="20"/>
  <c r="X153" i="20"/>
  <c r="W153" i="20"/>
  <c r="AA152" i="20"/>
  <c r="Z152" i="20"/>
  <c r="Y152" i="20"/>
  <c r="X152" i="20"/>
  <c r="W152" i="20"/>
  <c r="AA151" i="20"/>
  <c r="Z151" i="20"/>
  <c r="Y151" i="20"/>
  <c r="X151" i="20"/>
  <c r="W151" i="20"/>
  <c r="AA150" i="20"/>
  <c r="Z150" i="20"/>
  <c r="Y150" i="20"/>
  <c r="X150" i="20"/>
  <c r="W150" i="20"/>
  <c r="W149" i="20"/>
  <c r="T149" i="20"/>
  <c r="S149" i="20"/>
  <c r="R149" i="20"/>
  <c r="AA148" i="20"/>
  <c r="Z148" i="20"/>
  <c r="Y148" i="20"/>
  <c r="X148" i="20"/>
  <c r="W148" i="20"/>
  <c r="T148" i="20"/>
  <c r="S148" i="20"/>
  <c r="R148" i="20"/>
  <c r="AA147" i="20"/>
  <c r="Z147" i="20"/>
  <c r="Y147" i="20"/>
  <c r="X147" i="20"/>
  <c r="W147" i="20"/>
  <c r="AA146" i="20"/>
  <c r="Z146" i="20"/>
  <c r="Y146" i="20"/>
  <c r="X146" i="20"/>
  <c r="W146" i="20"/>
  <c r="W145" i="20"/>
  <c r="AA144" i="20"/>
  <c r="Z144" i="20"/>
  <c r="Y144" i="20"/>
  <c r="X144" i="20"/>
  <c r="W144" i="20"/>
  <c r="AA143" i="20"/>
  <c r="Z143" i="20"/>
  <c r="Y143" i="20"/>
  <c r="X143" i="20"/>
  <c r="W143" i="20"/>
  <c r="W142" i="20"/>
  <c r="T142" i="20"/>
  <c r="S142" i="20"/>
  <c r="R142" i="20"/>
  <c r="AA141" i="20"/>
  <c r="Z141" i="20"/>
  <c r="Y141" i="20"/>
  <c r="X141" i="20"/>
  <c r="W141" i="20"/>
  <c r="W140" i="20"/>
  <c r="T140" i="20"/>
  <c r="S140" i="20"/>
  <c r="R140" i="20"/>
  <c r="U140" i="20" s="1"/>
  <c r="W139" i="20"/>
  <c r="T139" i="20"/>
  <c r="S139" i="20"/>
  <c r="R139" i="20"/>
  <c r="X139" i="20"/>
  <c r="Y139" i="20" s="1"/>
  <c r="Z139" i="20" s="1"/>
  <c r="AA139" i="20" s="1"/>
  <c r="AA138" i="20"/>
  <c r="Z138" i="20"/>
  <c r="Y138" i="20"/>
  <c r="X138" i="20"/>
  <c r="W138" i="20"/>
  <c r="AA137" i="20"/>
  <c r="Z137" i="20"/>
  <c r="Y137" i="20"/>
  <c r="X137" i="20"/>
  <c r="W137" i="20"/>
  <c r="W136" i="20"/>
  <c r="T136" i="20"/>
  <c r="S136" i="20"/>
  <c r="R136" i="20"/>
  <c r="W135" i="20"/>
  <c r="T135" i="20"/>
  <c r="S135" i="20"/>
  <c r="R135" i="20"/>
  <c r="U135" i="20" s="1"/>
  <c r="X135" i="20"/>
  <c r="Y135" i="20" s="1"/>
  <c r="Z135" i="20" s="1"/>
  <c r="AA135" i="20" s="1"/>
  <c r="AA134" i="20"/>
  <c r="Z134" i="20"/>
  <c r="Y134" i="20"/>
  <c r="X134" i="20"/>
  <c r="W134" i="20"/>
  <c r="AA133" i="20"/>
  <c r="Z133" i="20"/>
  <c r="Y133" i="20"/>
  <c r="X133" i="20"/>
  <c r="W133" i="20"/>
  <c r="T133" i="20"/>
  <c r="S133" i="20"/>
  <c r="R133" i="20"/>
  <c r="U133" i="20" s="1"/>
  <c r="W132" i="20"/>
  <c r="T132" i="20"/>
  <c r="S132" i="20"/>
  <c r="R132" i="20"/>
  <c r="U132" i="20" s="1"/>
  <c r="X132" i="20"/>
  <c r="Y132" i="20" s="1"/>
  <c r="Z132" i="20" s="1"/>
  <c r="AA132" i="20" s="1"/>
  <c r="AA131" i="20"/>
  <c r="Z131" i="20"/>
  <c r="Y131" i="20"/>
  <c r="X131" i="20"/>
  <c r="W131" i="20"/>
  <c r="AA130" i="20"/>
  <c r="Z130" i="20"/>
  <c r="Y130" i="20"/>
  <c r="X130" i="20"/>
  <c r="W130" i="20"/>
  <c r="W129" i="20"/>
  <c r="T129" i="20"/>
  <c r="S129" i="20"/>
  <c r="R129" i="20"/>
  <c r="X129" i="20"/>
  <c r="Y129" i="20" s="1"/>
  <c r="Z129" i="20" s="1"/>
  <c r="AA129" i="20" s="1"/>
  <c r="W128" i="20"/>
  <c r="T128" i="20"/>
  <c r="S128" i="20"/>
  <c r="R128" i="20"/>
  <c r="U128" i="20" s="1"/>
  <c r="W127" i="20"/>
  <c r="T127" i="20"/>
  <c r="S127" i="20"/>
  <c r="R127" i="20"/>
  <c r="U127" i="20" s="1"/>
  <c r="W126" i="20"/>
  <c r="T126" i="20"/>
  <c r="S126" i="20"/>
  <c r="R126" i="20"/>
  <c r="U126" i="20" s="1"/>
  <c r="AA125" i="20"/>
  <c r="Z125" i="20"/>
  <c r="Y125" i="20"/>
  <c r="X125" i="20"/>
  <c r="W125" i="20"/>
  <c r="AA124" i="20"/>
  <c r="Z124" i="20"/>
  <c r="Y124" i="20"/>
  <c r="X124" i="20"/>
  <c r="W124" i="20"/>
  <c r="W123" i="20"/>
  <c r="T123" i="20"/>
  <c r="S123" i="20"/>
  <c r="R123" i="20"/>
  <c r="U123" i="20" s="1"/>
  <c r="W122" i="20"/>
  <c r="T122" i="20"/>
  <c r="S122" i="20"/>
  <c r="R122" i="20"/>
  <c r="AA121" i="20"/>
  <c r="Z121" i="20"/>
  <c r="Y121" i="20"/>
  <c r="X121" i="20"/>
  <c r="W121" i="20"/>
  <c r="AA120" i="20"/>
  <c r="Z120" i="20"/>
  <c r="Y120" i="20"/>
  <c r="X120" i="20"/>
  <c r="W120" i="20"/>
  <c r="W119" i="20"/>
  <c r="T119" i="20"/>
  <c r="S119" i="20"/>
  <c r="R119" i="20"/>
  <c r="U119" i="20" s="1"/>
  <c r="W118" i="20"/>
  <c r="T118" i="20"/>
  <c r="S118" i="20"/>
  <c r="R118" i="20"/>
  <c r="AA117" i="20"/>
  <c r="Z117" i="20"/>
  <c r="Y117" i="20"/>
  <c r="X117" i="20"/>
  <c r="W117" i="20"/>
  <c r="T117" i="20"/>
  <c r="S117" i="20"/>
  <c r="R117" i="20"/>
  <c r="W116" i="20"/>
  <c r="T116" i="20"/>
  <c r="S116" i="20"/>
  <c r="R116" i="20"/>
  <c r="U116" i="20" s="1"/>
  <c r="AA115" i="20"/>
  <c r="Z115" i="20"/>
  <c r="Y115" i="20"/>
  <c r="X115" i="20"/>
  <c r="W115" i="20"/>
  <c r="T115" i="20"/>
  <c r="S115" i="20"/>
  <c r="R115" i="20"/>
  <c r="AA114" i="20"/>
  <c r="Z114" i="20"/>
  <c r="Y114" i="20"/>
  <c r="X114" i="20"/>
  <c r="W114" i="20"/>
  <c r="T114" i="20"/>
  <c r="S114" i="20"/>
  <c r="R114" i="20"/>
  <c r="AA113" i="20"/>
  <c r="Z113" i="20"/>
  <c r="Y113" i="20"/>
  <c r="X113" i="20"/>
  <c r="W113" i="20"/>
  <c r="AA112" i="20"/>
  <c r="Z112" i="20"/>
  <c r="Y112" i="20"/>
  <c r="X112" i="20"/>
  <c r="W112" i="20"/>
  <c r="AA111" i="20"/>
  <c r="Z111" i="20"/>
  <c r="Y111" i="20"/>
  <c r="X111" i="20"/>
  <c r="W111" i="20"/>
  <c r="W110" i="20"/>
  <c r="T110" i="20"/>
  <c r="S110" i="20"/>
  <c r="R110" i="20"/>
  <c r="U110" i="20" s="1"/>
  <c r="AA109" i="20"/>
  <c r="Z109" i="20"/>
  <c r="Y109" i="20"/>
  <c r="X109" i="20"/>
  <c r="W109" i="20"/>
  <c r="X108" i="20"/>
  <c r="W108" i="20"/>
  <c r="T108" i="20"/>
  <c r="S108" i="20"/>
  <c r="R108" i="20"/>
  <c r="U108" i="20" s="1"/>
  <c r="AA107" i="20"/>
  <c r="Z107" i="20"/>
  <c r="Y107" i="20"/>
  <c r="X107" i="20"/>
  <c r="W107" i="20"/>
  <c r="W106" i="20"/>
  <c r="T106" i="20"/>
  <c r="S106" i="20"/>
  <c r="R106" i="20"/>
  <c r="U106" i="20" s="1"/>
  <c r="AA105" i="20"/>
  <c r="Z105" i="20"/>
  <c r="Y105" i="20"/>
  <c r="X105" i="20"/>
  <c r="W105" i="20"/>
  <c r="AA104" i="20"/>
  <c r="Z104" i="20"/>
  <c r="Y104" i="20"/>
  <c r="X104" i="20"/>
  <c r="W104" i="20"/>
  <c r="U104" i="20"/>
  <c r="T104" i="20"/>
  <c r="S104" i="20"/>
  <c r="R104" i="20"/>
  <c r="AA103" i="20"/>
  <c r="Z103" i="20"/>
  <c r="Y103" i="20"/>
  <c r="X103" i="20"/>
  <c r="W103" i="20"/>
  <c r="U103" i="20"/>
  <c r="T103" i="20"/>
  <c r="S103" i="20"/>
  <c r="AA102" i="20"/>
  <c r="Z102" i="20"/>
  <c r="Y102" i="20"/>
  <c r="X102" i="20"/>
  <c r="W102" i="20"/>
  <c r="AA101" i="20"/>
  <c r="Z101" i="20"/>
  <c r="Y101" i="20"/>
  <c r="X101" i="20"/>
  <c r="W101" i="20"/>
  <c r="AA100" i="20"/>
  <c r="Z100" i="20"/>
  <c r="Y100" i="20"/>
  <c r="X100" i="20"/>
  <c r="W100" i="20"/>
  <c r="AA99" i="20"/>
  <c r="Z99" i="20"/>
  <c r="Y99" i="20"/>
  <c r="X99" i="20"/>
  <c r="W99" i="20"/>
  <c r="AA98" i="20"/>
  <c r="Z98" i="20"/>
  <c r="Y98" i="20"/>
  <c r="X98" i="20"/>
  <c r="W98" i="20"/>
  <c r="AA97" i="20"/>
  <c r="Z97" i="20"/>
  <c r="Y97" i="20"/>
  <c r="X97" i="20"/>
  <c r="W97" i="20"/>
  <c r="W96" i="20"/>
  <c r="T96" i="20"/>
  <c r="S96" i="20"/>
  <c r="U96" i="20" s="1"/>
  <c r="R96" i="20"/>
  <c r="AA95" i="20"/>
  <c r="Z95" i="20"/>
  <c r="Y95" i="20"/>
  <c r="X95" i="20"/>
  <c r="W95" i="20"/>
  <c r="W94" i="20"/>
  <c r="T94" i="20"/>
  <c r="S94" i="20"/>
  <c r="R94" i="20"/>
  <c r="U94" i="20" s="1"/>
  <c r="X94" i="20"/>
  <c r="Y94" i="20" s="1"/>
  <c r="Z94" i="20" s="1"/>
  <c r="AA94" i="20" s="1"/>
  <c r="W93" i="20"/>
  <c r="T93" i="20"/>
  <c r="S93" i="20"/>
  <c r="R93" i="20"/>
  <c r="U93" i="20" s="1"/>
  <c r="W92" i="20"/>
  <c r="T92" i="20"/>
  <c r="S92" i="20"/>
  <c r="R92" i="20"/>
  <c r="U92" i="20" s="1"/>
  <c r="W91" i="20"/>
  <c r="T91" i="20"/>
  <c r="S91" i="20"/>
  <c r="R91" i="20"/>
  <c r="X91" i="20"/>
  <c r="Y91" i="20" s="1"/>
  <c r="Z91" i="20" s="1"/>
  <c r="AA91" i="20" s="1"/>
  <c r="W90" i="20"/>
  <c r="T90" i="20"/>
  <c r="S90" i="20"/>
  <c r="R90" i="20"/>
  <c r="U90" i="20" s="1"/>
  <c r="X90" i="20"/>
  <c r="Y90" i="20" s="1"/>
  <c r="Z90" i="20" s="1"/>
  <c r="AA90" i="20" s="1"/>
  <c r="AA89" i="20"/>
  <c r="Z89" i="20"/>
  <c r="Y89" i="20"/>
  <c r="X89" i="20"/>
  <c r="W89" i="20"/>
  <c r="T89" i="20"/>
  <c r="S89" i="20"/>
  <c r="R89" i="20"/>
  <c r="W88" i="20"/>
  <c r="AA87" i="20"/>
  <c r="Z87" i="20"/>
  <c r="Y87" i="20"/>
  <c r="X87" i="20"/>
  <c r="W87" i="20"/>
  <c r="AA86" i="20"/>
  <c r="Z86" i="20"/>
  <c r="Y86" i="20"/>
  <c r="X86" i="20"/>
  <c r="W86" i="20"/>
  <c r="T86" i="20"/>
  <c r="S86" i="20"/>
  <c r="R86" i="20"/>
  <c r="U86" i="20" s="1"/>
  <c r="W85" i="20"/>
  <c r="T85" i="20"/>
  <c r="S85" i="20"/>
  <c r="R85" i="20"/>
  <c r="AA84" i="20"/>
  <c r="Z84" i="20"/>
  <c r="Y84" i="20"/>
  <c r="X84" i="20"/>
  <c r="W84" i="20"/>
  <c r="AA83" i="20"/>
  <c r="Z83" i="20"/>
  <c r="Y83" i="20"/>
  <c r="X83" i="20"/>
  <c r="W83" i="20"/>
  <c r="AA82" i="20"/>
  <c r="Z82" i="20"/>
  <c r="Y82" i="20"/>
  <c r="X82" i="20"/>
  <c r="W82" i="20"/>
  <c r="AA81" i="20"/>
  <c r="Z81" i="20"/>
  <c r="Y81" i="20"/>
  <c r="X81" i="20"/>
  <c r="W81" i="20"/>
  <c r="X80" i="20"/>
  <c r="W80" i="20"/>
  <c r="T80" i="20"/>
  <c r="S80" i="20"/>
  <c r="R80" i="20"/>
  <c r="U80" i="20" s="1"/>
  <c r="AA79" i="20"/>
  <c r="Z79" i="20"/>
  <c r="Y79" i="20"/>
  <c r="X79" i="20"/>
  <c r="W79" i="20"/>
  <c r="AA78" i="20"/>
  <c r="Z78" i="20"/>
  <c r="Y78" i="20"/>
  <c r="X78" i="20"/>
  <c r="W78" i="20"/>
  <c r="AA77" i="20"/>
  <c r="Z77" i="20"/>
  <c r="Y77" i="20"/>
  <c r="X77" i="20"/>
  <c r="W77" i="20"/>
  <c r="AA76" i="20"/>
  <c r="Z76" i="20"/>
  <c r="Y76" i="20"/>
  <c r="X76" i="20"/>
  <c r="W76" i="20"/>
  <c r="T76" i="20"/>
  <c r="S76" i="20"/>
  <c r="R76" i="20"/>
  <c r="AA75" i="20"/>
  <c r="Z75" i="20"/>
  <c r="Y75" i="20"/>
  <c r="X75" i="20"/>
  <c r="W75" i="20"/>
  <c r="AA74" i="20"/>
  <c r="Z74" i="20"/>
  <c r="Y74" i="20"/>
  <c r="X74" i="20"/>
  <c r="W74" i="20"/>
  <c r="AA73" i="20"/>
  <c r="Z73" i="20"/>
  <c r="Y73" i="20"/>
  <c r="X73" i="20"/>
  <c r="W73" i="20"/>
  <c r="AA72" i="20"/>
  <c r="Z72" i="20"/>
  <c r="Y72" i="20"/>
  <c r="X72" i="20"/>
  <c r="W72" i="20"/>
  <c r="AA71" i="20"/>
  <c r="Z71" i="20"/>
  <c r="Y71" i="20"/>
  <c r="X71" i="20"/>
  <c r="W71" i="20"/>
  <c r="AA70" i="20"/>
  <c r="Z70" i="20"/>
  <c r="Y70" i="20"/>
  <c r="X70" i="20"/>
  <c r="W70" i="20"/>
  <c r="T70" i="20"/>
  <c r="S70" i="20"/>
  <c r="R70" i="20"/>
  <c r="U70" i="20" s="1"/>
  <c r="AA69" i="20"/>
  <c r="Z69" i="20"/>
  <c r="Y69" i="20"/>
  <c r="X69" i="20"/>
  <c r="W69" i="20"/>
  <c r="W68" i="20"/>
  <c r="T68" i="20"/>
  <c r="S68" i="20"/>
  <c r="R68" i="20"/>
  <c r="U68" i="20" s="1"/>
  <c r="W67" i="20"/>
  <c r="T67" i="20"/>
  <c r="S67" i="20"/>
  <c r="R67" i="20"/>
  <c r="U67" i="20" s="1"/>
  <c r="AA66" i="20"/>
  <c r="Z66" i="20"/>
  <c r="Y66" i="20"/>
  <c r="X66" i="20"/>
  <c r="W66" i="20"/>
  <c r="AA65" i="20"/>
  <c r="Z65" i="20"/>
  <c r="Y65" i="20"/>
  <c r="X65" i="20"/>
  <c r="W65" i="20"/>
  <c r="W64" i="20"/>
  <c r="T64" i="20"/>
  <c r="S64" i="20"/>
  <c r="R64" i="20"/>
  <c r="U64" i="20" s="1"/>
  <c r="AA63" i="20"/>
  <c r="Z63" i="20"/>
  <c r="Y63" i="20"/>
  <c r="X63" i="20"/>
  <c r="W63" i="20"/>
  <c r="T63" i="20"/>
  <c r="S63" i="20"/>
  <c r="R63" i="20"/>
  <c r="W62" i="20"/>
  <c r="T62" i="20"/>
  <c r="S62" i="20"/>
  <c r="R62" i="20"/>
  <c r="AA61" i="20"/>
  <c r="Z61" i="20"/>
  <c r="Y61" i="20"/>
  <c r="X61" i="20"/>
  <c r="W61" i="20"/>
  <c r="AA60" i="20"/>
  <c r="Z60" i="20"/>
  <c r="Y60" i="20"/>
  <c r="X60" i="20"/>
  <c r="W60" i="20"/>
  <c r="AA59" i="20"/>
  <c r="Z59" i="20"/>
  <c r="Y59" i="20"/>
  <c r="X59" i="20"/>
  <c r="W59" i="20"/>
  <c r="T59" i="20"/>
  <c r="U59" i="20" s="1"/>
  <c r="AA58" i="20"/>
  <c r="Z58" i="20"/>
  <c r="Y58" i="20"/>
  <c r="X58" i="20"/>
  <c r="W58" i="20"/>
  <c r="AA57" i="20"/>
  <c r="Z57" i="20"/>
  <c r="Y57" i="20"/>
  <c r="X57" i="20"/>
  <c r="W57" i="20"/>
  <c r="W56" i="20"/>
  <c r="T56" i="20"/>
  <c r="S56" i="20"/>
  <c r="R56" i="20"/>
  <c r="U56" i="20" s="1"/>
  <c r="AA55" i="20"/>
  <c r="Z55" i="20"/>
  <c r="Y55" i="20"/>
  <c r="X55" i="20"/>
  <c r="W55" i="20"/>
  <c r="AA54" i="20"/>
  <c r="Z54" i="20"/>
  <c r="Y54" i="20"/>
  <c r="X54" i="20"/>
  <c r="W54" i="20"/>
  <c r="AA53" i="20"/>
  <c r="Z53" i="20"/>
  <c r="Y53" i="20"/>
  <c r="X53" i="20"/>
  <c r="W53" i="20"/>
  <c r="AA52" i="20"/>
  <c r="Z52" i="20"/>
  <c r="Y52" i="20"/>
  <c r="X52" i="20"/>
  <c r="W52" i="20"/>
  <c r="AA51" i="20"/>
  <c r="Z51" i="20"/>
  <c r="Y51" i="20"/>
  <c r="X51" i="20"/>
  <c r="W51" i="20"/>
  <c r="AA50" i="20"/>
  <c r="Z50" i="20"/>
  <c r="Y50" i="20"/>
  <c r="X50" i="20"/>
  <c r="W50" i="20"/>
  <c r="W49" i="20"/>
  <c r="T49" i="20"/>
  <c r="S49" i="20"/>
  <c r="R49" i="20"/>
  <c r="U49" i="20" s="1"/>
  <c r="W48" i="20"/>
  <c r="T48" i="20"/>
  <c r="S48" i="20"/>
  <c r="R48" i="20"/>
  <c r="U48" i="20" s="1"/>
  <c r="W47" i="20"/>
  <c r="T47" i="20"/>
  <c r="U47" i="20" s="1"/>
  <c r="S47" i="20"/>
  <c r="R47" i="20"/>
  <c r="AA46" i="20"/>
  <c r="Z46" i="20"/>
  <c r="Y46" i="20"/>
  <c r="X46" i="20"/>
  <c r="W46" i="20"/>
  <c r="AA45" i="20"/>
  <c r="Z45" i="20"/>
  <c r="Y45" i="20"/>
  <c r="X45" i="20"/>
  <c r="W45" i="20"/>
  <c r="AA44" i="20"/>
  <c r="Z44" i="20"/>
  <c r="Y44" i="20"/>
  <c r="X44" i="20"/>
  <c r="W44" i="20"/>
  <c r="AA43" i="20"/>
  <c r="Z43" i="20"/>
  <c r="Y43" i="20"/>
  <c r="X43" i="20"/>
  <c r="W43" i="20"/>
  <c r="W42" i="20"/>
  <c r="T42" i="20"/>
  <c r="S42" i="20"/>
  <c r="R42" i="20"/>
  <c r="X41" i="20"/>
  <c r="Y41" i="20" s="1"/>
  <c r="Z41" i="20" s="1"/>
  <c r="AA41" i="20" s="1"/>
  <c r="W41" i="20"/>
  <c r="AA40" i="20"/>
  <c r="Z40" i="20"/>
  <c r="Y40" i="20"/>
  <c r="X40" i="20"/>
  <c r="W40" i="20"/>
  <c r="AA39" i="20"/>
  <c r="Z39" i="20"/>
  <c r="Y39" i="20"/>
  <c r="X39" i="20"/>
  <c r="W39" i="20"/>
  <c r="W38" i="20"/>
  <c r="T38" i="20"/>
  <c r="S38" i="20"/>
  <c r="R38" i="20"/>
  <c r="U38" i="20" s="1"/>
  <c r="X37" i="20"/>
  <c r="Y37" i="20" s="1"/>
  <c r="Z37" i="20" s="1"/>
  <c r="AA37" i="20" s="1"/>
  <c r="W37" i="20"/>
  <c r="W36" i="20"/>
  <c r="T36" i="20"/>
  <c r="S36" i="20"/>
  <c r="R36" i="20"/>
  <c r="U36" i="20" s="1"/>
  <c r="AA35" i="20"/>
  <c r="Z35" i="20"/>
  <c r="Y35" i="20"/>
  <c r="X35" i="20"/>
  <c r="W35" i="20"/>
  <c r="T35" i="20"/>
  <c r="S35" i="20"/>
  <c r="U35" i="20" s="1"/>
  <c r="AA34" i="20"/>
  <c r="Z34" i="20"/>
  <c r="Y34" i="20"/>
  <c r="X34" i="20"/>
  <c r="W34" i="20"/>
  <c r="AA33" i="20"/>
  <c r="Z33" i="20"/>
  <c r="Y33" i="20"/>
  <c r="X33" i="20"/>
  <c r="W33" i="20"/>
  <c r="AA32" i="20"/>
  <c r="Z32" i="20"/>
  <c r="Y32" i="20"/>
  <c r="X32" i="20"/>
  <c r="W32" i="20"/>
  <c r="W31" i="20"/>
  <c r="T31" i="20"/>
  <c r="S31" i="20"/>
  <c r="R31" i="20"/>
  <c r="U31" i="20" s="1"/>
  <c r="X31" i="20"/>
  <c r="Y31" i="20" s="1"/>
  <c r="Z31" i="20" s="1"/>
  <c r="AA31" i="20" s="1"/>
  <c r="AA30" i="20"/>
  <c r="Z30" i="20"/>
  <c r="Y30" i="20"/>
  <c r="X30" i="20"/>
  <c r="W30" i="20"/>
  <c r="X29" i="20"/>
  <c r="W29" i="20"/>
  <c r="T29" i="20"/>
  <c r="S29" i="20"/>
  <c r="R29" i="20"/>
  <c r="U29" i="20" s="1"/>
  <c r="AA28" i="20"/>
  <c r="Z28" i="20"/>
  <c r="Y28" i="20"/>
  <c r="X28" i="20"/>
  <c r="W28" i="20"/>
  <c r="T28" i="20"/>
  <c r="S28" i="20"/>
  <c r="AA27" i="20"/>
  <c r="Z27" i="20"/>
  <c r="Y27" i="20"/>
  <c r="X27" i="20"/>
  <c r="W27" i="20"/>
  <c r="AA26" i="20"/>
  <c r="Z26" i="20"/>
  <c r="Y26" i="20"/>
  <c r="X26" i="20"/>
  <c r="W26" i="20"/>
  <c r="AA25" i="20"/>
  <c r="Z25" i="20"/>
  <c r="Y25" i="20"/>
  <c r="X25" i="20"/>
  <c r="W25" i="20"/>
  <c r="T25" i="20"/>
  <c r="S25" i="20"/>
  <c r="U25" i="20" s="1"/>
  <c r="W24" i="20"/>
  <c r="T24" i="20"/>
  <c r="S24" i="20"/>
  <c r="R24" i="20"/>
  <c r="U24" i="20" s="1"/>
  <c r="W23" i="20"/>
  <c r="T23" i="20"/>
  <c r="S23" i="20"/>
  <c r="R23" i="20"/>
  <c r="U23" i="20" s="1"/>
  <c r="W22" i="20"/>
  <c r="T22" i="20"/>
  <c r="S22" i="20"/>
  <c r="R22" i="20"/>
  <c r="U22" i="20" s="1"/>
  <c r="X22" i="20"/>
  <c r="AA21" i="20"/>
  <c r="Z21" i="20"/>
  <c r="Y21" i="20"/>
  <c r="X21" i="20"/>
  <c r="W21" i="20"/>
  <c r="W20" i="20"/>
  <c r="T20" i="20"/>
  <c r="S20" i="20"/>
  <c r="R20" i="20"/>
  <c r="U20" i="20" s="1"/>
  <c r="AA19" i="20"/>
  <c r="Z19" i="20"/>
  <c r="Y19" i="20"/>
  <c r="X19" i="20"/>
  <c r="W19" i="20"/>
  <c r="AA18" i="20"/>
  <c r="Z18" i="20"/>
  <c r="Y18" i="20"/>
  <c r="X18" i="20"/>
  <c r="W18" i="20"/>
  <c r="AK17" i="20"/>
  <c r="AJ17" i="20"/>
  <c r="AI17" i="20"/>
  <c r="AH17" i="20"/>
  <c r="AG17" i="20"/>
  <c r="AF17" i="20"/>
  <c r="AE17" i="20"/>
  <c r="AA17" i="20"/>
  <c r="Z17" i="20"/>
  <c r="Y17" i="20"/>
  <c r="X17" i="20"/>
  <c r="W17" i="20"/>
  <c r="T17" i="20"/>
  <c r="S17" i="20"/>
  <c r="R17" i="20"/>
  <c r="W16" i="20"/>
  <c r="T16" i="20"/>
  <c r="S16" i="20"/>
  <c r="R16" i="20"/>
  <c r="U16" i="20" s="1"/>
  <c r="AG15" i="20"/>
  <c r="AG16" i="20" s="1"/>
  <c r="AF15" i="20"/>
  <c r="AE15" i="20"/>
  <c r="AA15" i="20"/>
  <c r="Z15" i="20"/>
  <c r="Y15" i="20"/>
  <c r="X15" i="20"/>
  <c r="W15" i="20"/>
  <c r="AA14" i="20"/>
  <c r="Z14" i="20"/>
  <c r="Y14" i="20"/>
  <c r="X14" i="20"/>
  <c r="W14" i="20"/>
  <c r="AA13" i="20"/>
  <c r="Z13" i="20"/>
  <c r="Y13" i="20"/>
  <c r="X13" i="20"/>
  <c r="W13" i="20"/>
  <c r="AE12" i="20"/>
  <c r="AA12" i="20"/>
  <c r="Z12" i="20"/>
  <c r="Y12" i="20"/>
  <c r="X12" i="20"/>
  <c r="W12" i="20"/>
  <c r="W11" i="20"/>
  <c r="T11" i="20"/>
  <c r="S11" i="20"/>
  <c r="R11" i="20"/>
  <c r="U11" i="20" s="1"/>
  <c r="X11" i="20"/>
  <c r="Y11" i="20" s="1"/>
  <c r="Z11" i="20" s="1"/>
  <c r="AA11" i="20" s="1"/>
  <c r="AA10" i="20"/>
  <c r="Z10" i="20"/>
  <c r="Y10" i="20"/>
  <c r="X10" i="20"/>
  <c r="W10" i="20"/>
  <c r="AA9" i="20"/>
  <c r="Z9" i="20"/>
  <c r="Y9" i="20"/>
  <c r="X9" i="20"/>
  <c r="W9" i="20"/>
  <c r="AA8" i="20"/>
  <c r="Z8" i="20"/>
  <c r="Y8" i="20"/>
  <c r="X8" i="20"/>
  <c r="W8" i="20"/>
  <c r="W7" i="20"/>
  <c r="T7" i="20"/>
  <c r="S7" i="20"/>
  <c r="R7" i="20"/>
  <c r="U7" i="20" s="1"/>
  <c r="Q7" i="20"/>
  <c r="X7" i="20" s="1"/>
  <c r="Y7" i="20" s="1"/>
  <c r="Z7" i="20" s="1"/>
  <c r="AA7" i="20" s="1"/>
  <c r="W6" i="20"/>
  <c r="T6" i="20"/>
  <c r="S6" i="20"/>
  <c r="R6" i="20"/>
  <c r="U6" i="20" s="1"/>
  <c r="Q6" i="20"/>
  <c r="X6" i="20" s="1"/>
  <c r="Y6" i="20" s="1"/>
  <c r="Z6" i="20" s="1"/>
  <c r="AA6" i="20" s="1"/>
  <c r="W228" i="15"/>
  <c r="T228" i="15"/>
  <c r="S228" i="15"/>
  <c r="R228" i="15"/>
  <c r="Q228" i="15"/>
  <c r="W227" i="15"/>
  <c r="T227" i="15"/>
  <c r="S227" i="15"/>
  <c r="R227" i="15"/>
  <c r="Q227" i="15"/>
  <c r="W226" i="15"/>
  <c r="T226" i="15"/>
  <c r="S226" i="15"/>
  <c r="R226" i="15"/>
  <c r="Q226" i="15"/>
  <c r="W225" i="15"/>
  <c r="T225" i="15"/>
  <c r="S225" i="15"/>
  <c r="R225" i="15"/>
  <c r="Q225" i="15"/>
  <c r="W224" i="15"/>
  <c r="T224" i="15"/>
  <c r="S224" i="15"/>
  <c r="R224" i="15"/>
  <c r="Q224" i="15"/>
  <c r="W223" i="15"/>
  <c r="T223" i="15"/>
  <c r="S223" i="15"/>
  <c r="R223" i="15"/>
  <c r="Q223" i="15"/>
  <c r="W222" i="15"/>
  <c r="T222" i="15"/>
  <c r="S222" i="15"/>
  <c r="R222" i="15"/>
  <c r="Q222" i="15"/>
  <c r="W221" i="15"/>
  <c r="T221" i="15"/>
  <c r="S221" i="15"/>
  <c r="R221" i="15"/>
  <c r="Q221" i="15"/>
  <c r="W220" i="15"/>
  <c r="T220" i="15"/>
  <c r="S220" i="15"/>
  <c r="R220" i="15"/>
  <c r="Q220" i="15"/>
  <c r="W219" i="15"/>
  <c r="T219" i="15"/>
  <c r="S219" i="15"/>
  <c r="R219" i="15"/>
  <c r="Q219" i="15"/>
  <c r="W218" i="15"/>
  <c r="T218" i="15"/>
  <c r="S218" i="15"/>
  <c r="R218" i="15"/>
  <c r="Q218" i="15"/>
  <c r="W217" i="15"/>
  <c r="T217" i="15"/>
  <c r="S217" i="15"/>
  <c r="R217" i="15"/>
  <c r="Q217" i="15"/>
  <c r="W216" i="15"/>
  <c r="T216" i="15"/>
  <c r="S216" i="15"/>
  <c r="R216" i="15"/>
  <c r="Q216" i="15"/>
  <c r="W215" i="15"/>
  <c r="T215" i="15"/>
  <c r="S215" i="15"/>
  <c r="R215" i="15"/>
  <c r="Q215" i="15"/>
  <c r="W214" i="15"/>
  <c r="T214" i="15"/>
  <c r="S214" i="15"/>
  <c r="R214" i="15"/>
  <c r="Q214" i="15"/>
  <c r="W213" i="15"/>
  <c r="T213" i="15"/>
  <c r="S213" i="15"/>
  <c r="R213" i="15"/>
  <c r="U213" i="15" s="1"/>
  <c r="Q213" i="15"/>
  <c r="W212" i="15"/>
  <c r="T212" i="15"/>
  <c r="S212" i="15"/>
  <c r="R212" i="15"/>
  <c r="Q212" i="15"/>
  <c r="W211" i="15"/>
  <c r="T211" i="15"/>
  <c r="S211" i="15"/>
  <c r="R211" i="15"/>
  <c r="Q211" i="15"/>
  <c r="W210" i="15"/>
  <c r="T210" i="15"/>
  <c r="S210" i="15"/>
  <c r="R210" i="15"/>
  <c r="Q210" i="15"/>
  <c r="W209" i="15"/>
  <c r="T209" i="15"/>
  <c r="S209" i="15"/>
  <c r="R209" i="15"/>
  <c r="Q209" i="15"/>
  <c r="W208" i="15"/>
  <c r="T208" i="15"/>
  <c r="S208" i="15"/>
  <c r="R208" i="15"/>
  <c r="Q208" i="15"/>
  <c r="W207" i="15"/>
  <c r="T207" i="15"/>
  <c r="S207" i="15"/>
  <c r="R207" i="15"/>
  <c r="Q207" i="15"/>
  <c r="W206" i="15"/>
  <c r="T206" i="15"/>
  <c r="S206" i="15"/>
  <c r="R206" i="15"/>
  <c r="Q206" i="15"/>
  <c r="W205" i="15"/>
  <c r="T205" i="15"/>
  <c r="S205" i="15"/>
  <c r="R205" i="15"/>
  <c r="Q205" i="15"/>
  <c r="W204" i="15"/>
  <c r="T204" i="15"/>
  <c r="S204" i="15"/>
  <c r="R204" i="15"/>
  <c r="Q204" i="15"/>
  <c r="W203" i="15"/>
  <c r="T203" i="15"/>
  <c r="S203" i="15"/>
  <c r="R203" i="15"/>
  <c r="Q203" i="15"/>
  <c r="W202" i="15"/>
  <c r="T202" i="15"/>
  <c r="S202" i="15"/>
  <c r="R202" i="15"/>
  <c r="Q202" i="15"/>
  <c r="W201" i="15"/>
  <c r="T201" i="15"/>
  <c r="S201" i="15"/>
  <c r="R201" i="15"/>
  <c r="Q201" i="15"/>
  <c r="W200" i="15"/>
  <c r="T200" i="15"/>
  <c r="S200" i="15"/>
  <c r="R200" i="15"/>
  <c r="Q200" i="15"/>
  <c r="W199" i="15"/>
  <c r="T199" i="15"/>
  <c r="S199" i="15"/>
  <c r="R199" i="15"/>
  <c r="Q199" i="15"/>
  <c r="W198" i="15"/>
  <c r="T198" i="15"/>
  <c r="S198" i="15"/>
  <c r="R198" i="15"/>
  <c r="Q198" i="15"/>
  <c r="W197" i="15"/>
  <c r="T197" i="15"/>
  <c r="S197" i="15"/>
  <c r="R197" i="15"/>
  <c r="Q197" i="15"/>
  <c r="W196" i="15"/>
  <c r="T196" i="15"/>
  <c r="S196" i="15"/>
  <c r="R196" i="15"/>
  <c r="Q196" i="15"/>
  <c r="W195" i="15"/>
  <c r="T195" i="15"/>
  <c r="S195" i="15"/>
  <c r="R195" i="15"/>
  <c r="Q195" i="15"/>
  <c r="W194" i="15"/>
  <c r="T194" i="15"/>
  <c r="S194" i="15"/>
  <c r="R194" i="15"/>
  <c r="Q194" i="15"/>
  <c r="W193" i="15"/>
  <c r="T193" i="15"/>
  <c r="S193" i="15"/>
  <c r="R193" i="15"/>
  <c r="Q193" i="15"/>
  <c r="W192" i="15"/>
  <c r="T192" i="15"/>
  <c r="S192" i="15"/>
  <c r="R192" i="15"/>
  <c r="Q192" i="15"/>
  <c r="W191" i="15"/>
  <c r="T191" i="15"/>
  <c r="S191" i="15"/>
  <c r="R191" i="15"/>
  <c r="Q191" i="15"/>
  <c r="W190" i="15"/>
  <c r="T190" i="15"/>
  <c r="S190" i="15"/>
  <c r="R190" i="15"/>
  <c r="Q190" i="15"/>
  <c r="W189" i="15"/>
  <c r="T189" i="15"/>
  <c r="S189" i="15"/>
  <c r="R189" i="15"/>
  <c r="Q189" i="15"/>
  <c r="W188" i="15"/>
  <c r="T188" i="15"/>
  <c r="S188" i="15"/>
  <c r="R188" i="15"/>
  <c r="Q188" i="15"/>
  <c r="W187" i="15"/>
  <c r="T187" i="15"/>
  <c r="S187" i="15"/>
  <c r="R187" i="15"/>
  <c r="Q187" i="15"/>
  <c r="W186" i="15"/>
  <c r="T186" i="15"/>
  <c r="S186" i="15"/>
  <c r="R186" i="15"/>
  <c r="Q186" i="15"/>
  <c r="W185" i="15"/>
  <c r="T185" i="15"/>
  <c r="S185" i="15"/>
  <c r="R185" i="15"/>
  <c r="Q185" i="15"/>
  <c r="W184" i="15"/>
  <c r="T184" i="15"/>
  <c r="S184" i="15"/>
  <c r="R184" i="15"/>
  <c r="Q184" i="15"/>
  <c r="W183" i="15"/>
  <c r="T183" i="15"/>
  <c r="S183" i="15"/>
  <c r="R183" i="15"/>
  <c r="Q183" i="15"/>
  <c r="W182" i="15"/>
  <c r="T182" i="15"/>
  <c r="S182" i="15"/>
  <c r="R182" i="15"/>
  <c r="Q182" i="15"/>
  <c r="X182" i="15" s="1"/>
  <c r="W181" i="15"/>
  <c r="T181" i="15"/>
  <c r="S181" i="15"/>
  <c r="R181" i="15"/>
  <c r="Q181" i="15"/>
  <c r="W180" i="15"/>
  <c r="T180" i="15"/>
  <c r="S180" i="15"/>
  <c r="R180" i="15"/>
  <c r="Q180" i="15"/>
  <c r="W179" i="15"/>
  <c r="T179" i="15"/>
  <c r="S179" i="15"/>
  <c r="R179" i="15"/>
  <c r="Q179" i="15"/>
  <c r="W178" i="15"/>
  <c r="T178" i="15"/>
  <c r="S178" i="15"/>
  <c r="R178" i="15"/>
  <c r="Q178" i="15"/>
  <c r="W177" i="15"/>
  <c r="T177" i="15"/>
  <c r="S177" i="15"/>
  <c r="R177" i="15"/>
  <c r="Q177" i="15"/>
  <c r="W176" i="15"/>
  <c r="T176" i="15"/>
  <c r="S176" i="15"/>
  <c r="R176" i="15"/>
  <c r="Q176" i="15"/>
  <c r="W175" i="15"/>
  <c r="T175" i="15"/>
  <c r="S175" i="15"/>
  <c r="R175" i="15"/>
  <c r="Q175" i="15"/>
  <c r="W174" i="15"/>
  <c r="T174" i="15"/>
  <c r="S174" i="15"/>
  <c r="R174" i="15"/>
  <c r="Q174" i="15"/>
  <c r="W173" i="15"/>
  <c r="T173" i="15"/>
  <c r="S173" i="15"/>
  <c r="R173" i="15"/>
  <c r="Q173" i="15"/>
  <c r="W172" i="15"/>
  <c r="T172" i="15"/>
  <c r="S172" i="15"/>
  <c r="R172" i="15"/>
  <c r="Q172" i="15"/>
  <c r="W171" i="15"/>
  <c r="T171" i="15"/>
  <c r="S171" i="15"/>
  <c r="R171" i="15"/>
  <c r="Q171" i="15"/>
  <c r="W170" i="15"/>
  <c r="T170" i="15"/>
  <c r="S170" i="15"/>
  <c r="R170" i="15"/>
  <c r="Q170" i="15"/>
  <c r="W169" i="15"/>
  <c r="T169" i="15"/>
  <c r="S169" i="15"/>
  <c r="R169" i="15"/>
  <c r="U169" i="15" s="1"/>
  <c r="Q169" i="15"/>
  <c r="W168" i="15"/>
  <c r="T168" i="15"/>
  <c r="S168" i="15"/>
  <c r="R168" i="15"/>
  <c r="Q168" i="15"/>
  <c r="W167" i="15"/>
  <c r="T167" i="15"/>
  <c r="S167" i="15"/>
  <c r="R167" i="15"/>
  <c r="Q167" i="15"/>
  <c r="W166" i="15"/>
  <c r="T166" i="15"/>
  <c r="S166" i="15"/>
  <c r="R166" i="15"/>
  <c r="Q166" i="15"/>
  <c r="W165" i="15"/>
  <c r="T165" i="15"/>
  <c r="S165" i="15"/>
  <c r="R165" i="15"/>
  <c r="Q165" i="15"/>
  <c r="W164" i="15"/>
  <c r="T164" i="15"/>
  <c r="S164" i="15"/>
  <c r="R164" i="15"/>
  <c r="Q164" i="15"/>
  <c r="W163" i="15"/>
  <c r="T163" i="15"/>
  <c r="S163" i="15"/>
  <c r="R163" i="15"/>
  <c r="Q163" i="15"/>
  <c r="W162" i="15"/>
  <c r="T162" i="15"/>
  <c r="S162" i="15"/>
  <c r="R162" i="15"/>
  <c r="Q162" i="15"/>
  <c r="W161" i="15"/>
  <c r="T161" i="15"/>
  <c r="S161" i="15"/>
  <c r="R161" i="15"/>
  <c r="U161" i="15" s="1"/>
  <c r="Q161" i="15"/>
  <c r="W160" i="15"/>
  <c r="T160" i="15"/>
  <c r="S160" i="15"/>
  <c r="R160" i="15"/>
  <c r="Q160" i="15"/>
  <c r="W159" i="15"/>
  <c r="T159" i="15"/>
  <c r="S159" i="15"/>
  <c r="R159" i="15"/>
  <c r="Q159" i="15"/>
  <c r="W158" i="15"/>
  <c r="T158" i="15"/>
  <c r="S158" i="15"/>
  <c r="R158" i="15"/>
  <c r="Q158" i="15"/>
  <c r="W157" i="15"/>
  <c r="T157" i="15"/>
  <c r="S157" i="15"/>
  <c r="R157" i="15"/>
  <c r="U157" i="15" s="1"/>
  <c r="Q157" i="15"/>
  <c r="W156" i="15"/>
  <c r="T156" i="15"/>
  <c r="S156" i="15"/>
  <c r="R156" i="15"/>
  <c r="Q156" i="15"/>
  <c r="W155" i="15"/>
  <c r="T155" i="15"/>
  <c r="S155" i="15"/>
  <c r="R155" i="15"/>
  <c r="Q155" i="15"/>
  <c r="W154" i="15"/>
  <c r="T154" i="15"/>
  <c r="S154" i="15"/>
  <c r="R154" i="15"/>
  <c r="Q154" i="15"/>
  <c r="W153" i="15"/>
  <c r="T153" i="15"/>
  <c r="S153" i="15"/>
  <c r="R153" i="15"/>
  <c r="Q153" i="15"/>
  <c r="W152" i="15"/>
  <c r="T152" i="15"/>
  <c r="S152" i="15"/>
  <c r="R152" i="15"/>
  <c r="Q152" i="15"/>
  <c r="W151" i="15"/>
  <c r="T151" i="15"/>
  <c r="S151" i="15"/>
  <c r="R151" i="15"/>
  <c r="Q151" i="15"/>
  <c r="W150" i="15"/>
  <c r="T150" i="15"/>
  <c r="S150" i="15"/>
  <c r="R150" i="15"/>
  <c r="Q150" i="15"/>
  <c r="W149" i="15"/>
  <c r="T149" i="15"/>
  <c r="S149" i="15"/>
  <c r="R149" i="15"/>
  <c r="Q149" i="15"/>
  <c r="W148" i="15"/>
  <c r="T148" i="15"/>
  <c r="S148" i="15"/>
  <c r="R148" i="15"/>
  <c r="Q148" i="15"/>
  <c r="W147" i="15"/>
  <c r="T147" i="15"/>
  <c r="S147" i="15"/>
  <c r="R147" i="15"/>
  <c r="Q147" i="15"/>
  <c r="W146" i="15"/>
  <c r="T146" i="15"/>
  <c r="S146" i="15"/>
  <c r="R146" i="15"/>
  <c r="Q146" i="15"/>
  <c r="W145" i="15"/>
  <c r="T145" i="15"/>
  <c r="S145" i="15"/>
  <c r="R145" i="15"/>
  <c r="Q145" i="15"/>
  <c r="W144" i="15"/>
  <c r="T144" i="15"/>
  <c r="S144" i="15"/>
  <c r="R144" i="15"/>
  <c r="Q144" i="15"/>
  <c r="W143" i="15"/>
  <c r="T143" i="15"/>
  <c r="S143" i="15"/>
  <c r="R143" i="15"/>
  <c r="Q143" i="15"/>
  <c r="W142" i="15"/>
  <c r="T142" i="15"/>
  <c r="S142" i="15"/>
  <c r="R142" i="15"/>
  <c r="Q142" i="15"/>
  <c r="W141" i="15"/>
  <c r="T141" i="15"/>
  <c r="S141" i="15"/>
  <c r="R141" i="15"/>
  <c r="Q141" i="15"/>
  <c r="W140" i="15"/>
  <c r="T140" i="15"/>
  <c r="S140" i="15"/>
  <c r="R140" i="15"/>
  <c r="Q140" i="15"/>
  <c r="W139" i="15"/>
  <c r="T139" i="15"/>
  <c r="S139" i="15"/>
  <c r="R139" i="15"/>
  <c r="Q139" i="15"/>
  <c r="W138" i="15"/>
  <c r="T138" i="15"/>
  <c r="S138" i="15"/>
  <c r="R138" i="15"/>
  <c r="Q138" i="15"/>
  <c r="W137" i="15"/>
  <c r="T137" i="15"/>
  <c r="S137" i="15"/>
  <c r="R137" i="15"/>
  <c r="Q137" i="15"/>
  <c r="W136" i="15"/>
  <c r="T136" i="15"/>
  <c r="S136" i="15"/>
  <c r="R136" i="15"/>
  <c r="Q136" i="15"/>
  <c r="W135" i="15"/>
  <c r="T135" i="15"/>
  <c r="S135" i="15"/>
  <c r="R135" i="15"/>
  <c r="Q135" i="15"/>
  <c r="W134" i="15"/>
  <c r="T134" i="15"/>
  <c r="S134" i="15"/>
  <c r="R134" i="15"/>
  <c r="Q134" i="15"/>
  <c r="W133" i="15"/>
  <c r="T133" i="15"/>
  <c r="S133" i="15"/>
  <c r="R133" i="15"/>
  <c r="Q133" i="15"/>
  <c r="W132" i="15"/>
  <c r="T132" i="15"/>
  <c r="S132" i="15"/>
  <c r="R132" i="15"/>
  <c r="Q132" i="15"/>
  <c r="W131" i="15"/>
  <c r="T131" i="15"/>
  <c r="S131" i="15"/>
  <c r="R131" i="15"/>
  <c r="Q131" i="15"/>
  <c r="W130" i="15"/>
  <c r="T130" i="15"/>
  <c r="S130" i="15"/>
  <c r="R130" i="15"/>
  <c r="Q130" i="15"/>
  <c r="W129" i="15"/>
  <c r="T129" i="15"/>
  <c r="S129" i="15"/>
  <c r="R129" i="15"/>
  <c r="Q129" i="15"/>
  <c r="W128" i="15"/>
  <c r="T128" i="15"/>
  <c r="S128" i="15"/>
  <c r="R128" i="15"/>
  <c r="Q128" i="15"/>
  <c r="W127" i="15"/>
  <c r="T127" i="15"/>
  <c r="S127" i="15"/>
  <c r="R127" i="15"/>
  <c r="Q127" i="15"/>
  <c r="W126" i="15"/>
  <c r="T126" i="15"/>
  <c r="S126" i="15"/>
  <c r="R126" i="15"/>
  <c r="Q126" i="15"/>
  <c r="W125" i="15"/>
  <c r="T125" i="15"/>
  <c r="S125" i="15"/>
  <c r="R125" i="15"/>
  <c r="Q125" i="15"/>
  <c r="W124" i="15"/>
  <c r="T124" i="15"/>
  <c r="S124" i="15"/>
  <c r="R124" i="15"/>
  <c r="Q124" i="15"/>
  <c r="W123" i="15"/>
  <c r="T123" i="15"/>
  <c r="S123" i="15"/>
  <c r="R123" i="15"/>
  <c r="Q123" i="15"/>
  <c r="W122" i="15"/>
  <c r="T122" i="15"/>
  <c r="S122" i="15"/>
  <c r="R122" i="15"/>
  <c r="Q122" i="15"/>
  <c r="W121" i="15"/>
  <c r="T121" i="15"/>
  <c r="S121" i="15"/>
  <c r="R121" i="15"/>
  <c r="Q121" i="15"/>
  <c r="W120" i="15"/>
  <c r="T120" i="15"/>
  <c r="S120" i="15"/>
  <c r="R120" i="15"/>
  <c r="Q120" i="15"/>
  <c r="W119" i="15"/>
  <c r="T119" i="15"/>
  <c r="S119" i="15"/>
  <c r="R119" i="15"/>
  <c r="Q119" i="15"/>
  <c r="W118" i="15"/>
  <c r="T118" i="15"/>
  <c r="S118" i="15"/>
  <c r="R118" i="15"/>
  <c r="Q118" i="15"/>
  <c r="W117" i="15"/>
  <c r="T117" i="15"/>
  <c r="S117" i="15"/>
  <c r="R117" i="15"/>
  <c r="Q117" i="15"/>
  <c r="W116" i="15"/>
  <c r="T116" i="15"/>
  <c r="S116" i="15"/>
  <c r="R116" i="15"/>
  <c r="Q116" i="15"/>
  <c r="W115" i="15"/>
  <c r="T115" i="15"/>
  <c r="S115" i="15"/>
  <c r="R115" i="15"/>
  <c r="Q115" i="15"/>
  <c r="W114" i="15"/>
  <c r="T114" i="15"/>
  <c r="S114" i="15"/>
  <c r="R114" i="15"/>
  <c r="Q114" i="15"/>
  <c r="W113" i="15"/>
  <c r="T113" i="15"/>
  <c r="S113" i="15"/>
  <c r="R113" i="15"/>
  <c r="Q113" i="15"/>
  <c r="W112" i="15"/>
  <c r="T112" i="15"/>
  <c r="S112" i="15"/>
  <c r="R112" i="15"/>
  <c r="Q112" i="15"/>
  <c r="W111" i="15"/>
  <c r="T111" i="15"/>
  <c r="S111" i="15"/>
  <c r="R111" i="15"/>
  <c r="Q111" i="15"/>
  <c r="W110" i="15"/>
  <c r="T110" i="15"/>
  <c r="S110" i="15"/>
  <c r="R110" i="15"/>
  <c r="Q110" i="15"/>
  <c r="W109" i="15"/>
  <c r="T109" i="15"/>
  <c r="S109" i="15"/>
  <c r="R109" i="15"/>
  <c r="Q109" i="15"/>
  <c r="W108" i="15"/>
  <c r="T108" i="15"/>
  <c r="S108" i="15"/>
  <c r="R108" i="15"/>
  <c r="Q108" i="15"/>
  <c r="W107" i="15"/>
  <c r="T107" i="15"/>
  <c r="S107" i="15"/>
  <c r="R107" i="15"/>
  <c r="Q107" i="15"/>
  <c r="W106" i="15"/>
  <c r="T106" i="15"/>
  <c r="S106" i="15"/>
  <c r="R106" i="15"/>
  <c r="Q106" i="15"/>
  <c r="W105" i="15"/>
  <c r="T105" i="15"/>
  <c r="S105" i="15"/>
  <c r="R105" i="15"/>
  <c r="Q105" i="15"/>
  <c r="W104" i="15"/>
  <c r="T104" i="15"/>
  <c r="S104" i="15"/>
  <c r="R104" i="15"/>
  <c r="Q104" i="15"/>
  <c r="W103" i="15"/>
  <c r="T103" i="15"/>
  <c r="S103" i="15"/>
  <c r="R103" i="15"/>
  <c r="Q103" i="15"/>
  <c r="W102" i="15"/>
  <c r="T102" i="15"/>
  <c r="S102" i="15"/>
  <c r="R102" i="15"/>
  <c r="Q102" i="15"/>
  <c r="W101" i="15"/>
  <c r="T101" i="15"/>
  <c r="S101" i="15"/>
  <c r="R101" i="15"/>
  <c r="Q101" i="15"/>
  <c r="W100" i="15"/>
  <c r="T100" i="15"/>
  <c r="S100" i="15"/>
  <c r="R100" i="15"/>
  <c r="Q100" i="15"/>
  <c r="W99" i="15"/>
  <c r="T99" i="15"/>
  <c r="S99" i="15"/>
  <c r="R99" i="15"/>
  <c r="Q99" i="15"/>
  <c r="W98" i="15"/>
  <c r="T98" i="15"/>
  <c r="S98" i="15"/>
  <c r="R98" i="15"/>
  <c r="Q98" i="15"/>
  <c r="W97" i="15"/>
  <c r="T97" i="15"/>
  <c r="S97" i="15"/>
  <c r="R97" i="15"/>
  <c r="Q97" i="15"/>
  <c r="W96" i="15"/>
  <c r="T96" i="15"/>
  <c r="S96" i="15"/>
  <c r="R96" i="15"/>
  <c r="Q96" i="15"/>
  <c r="W95" i="15"/>
  <c r="T95" i="15"/>
  <c r="S95" i="15"/>
  <c r="R95" i="15"/>
  <c r="Q95" i="15"/>
  <c r="W94" i="15"/>
  <c r="T94" i="15"/>
  <c r="S94" i="15"/>
  <c r="R94" i="15"/>
  <c r="Q94" i="15"/>
  <c r="W93" i="15"/>
  <c r="T93" i="15"/>
  <c r="S93" i="15"/>
  <c r="R93" i="15"/>
  <c r="Q93" i="15"/>
  <c r="W92" i="15"/>
  <c r="T92" i="15"/>
  <c r="S92" i="15"/>
  <c r="R92" i="15"/>
  <c r="Q92" i="15"/>
  <c r="W91" i="15"/>
  <c r="T91" i="15"/>
  <c r="S91" i="15"/>
  <c r="R91" i="15"/>
  <c r="Q91" i="15"/>
  <c r="W90" i="15"/>
  <c r="T90" i="15"/>
  <c r="S90" i="15"/>
  <c r="R90" i="15"/>
  <c r="Q90" i="15"/>
  <c r="W89" i="15"/>
  <c r="T89" i="15"/>
  <c r="S89" i="15"/>
  <c r="R89" i="15"/>
  <c r="Q89" i="15"/>
  <c r="W88" i="15"/>
  <c r="T88" i="15"/>
  <c r="S88" i="15"/>
  <c r="R88" i="15"/>
  <c r="Q88" i="15"/>
  <c r="W87" i="15"/>
  <c r="T87" i="15"/>
  <c r="S87" i="15"/>
  <c r="R87" i="15"/>
  <c r="Q87" i="15"/>
  <c r="W86" i="15"/>
  <c r="T86" i="15"/>
  <c r="S86" i="15"/>
  <c r="R86" i="15"/>
  <c r="Q86" i="15"/>
  <c r="X86" i="15" s="1"/>
  <c r="W85" i="15"/>
  <c r="T85" i="15"/>
  <c r="S85" i="15"/>
  <c r="R85" i="15"/>
  <c r="Q85" i="15"/>
  <c r="W84" i="15"/>
  <c r="T84" i="15"/>
  <c r="S84" i="15"/>
  <c r="R84" i="15"/>
  <c r="Q84" i="15"/>
  <c r="W83" i="15"/>
  <c r="T83" i="15"/>
  <c r="S83" i="15"/>
  <c r="R83" i="15"/>
  <c r="Q83" i="15"/>
  <c r="W82" i="15"/>
  <c r="T82" i="15"/>
  <c r="S82" i="15"/>
  <c r="R82" i="15"/>
  <c r="Q82" i="15"/>
  <c r="W81" i="15"/>
  <c r="T81" i="15"/>
  <c r="S81" i="15"/>
  <c r="R81" i="15"/>
  <c r="Q81" i="15"/>
  <c r="W80" i="15"/>
  <c r="T80" i="15"/>
  <c r="S80" i="15"/>
  <c r="R80" i="15"/>
  <c r="Q80" i="15"/>
  <c r="W79" i="15"/>
  <c r="T79" i="15"/>
  <c r="S79" i="15"/>
  <c r="R79" i="15"/>
  <c r="Q79" i="15"/>
  <c r="W78" i="15"/>
  <c r="T78" i="15"/>
  <c r="S78" i="15"/>
  <c r="R78" i="15"/>
  <c r="Q78" i="15"/>
  <c r="W77" i="15"/>
  <c r="T77" i="15"/>
  <c r="S77" i="15"/>
  <c r="R77" i="15"/>
  <c r="Q77" i="15"/>
  <c r="W76" i="15"/>
  <c r="T76" i="15"/>
  <c r="S76" i="15"/>
  <c r="R76" i="15"/>
  <c r="Q76" i="15"/>
  <c r="W75" i="15"/>
  <c r="T75" i="15"/>
  <c r="S75" i="15"/>
  <c r="R75" i="15"/>
  <c r="Q75" i="15"/>
  <c r="W74" i="15"/>
  <c r="T74" i="15"/>
  <c r="S74" i="15"/>
  <c r="R74" i="15"/>
  <c r="Q74" i="15"/>
  <c r="W73" i="15"/>
  <c r="T73" i="15"/>
  <c r="S73" i="15"/>
  <c r="R73" i="15"/>
  <c r="Q73" i="15"/>
  <c r="W72" i="15"/>
  <c r="T72" i="15"/>
  <c r="S72" i="15"/>
  <c r="R72" i="15"/>
  <c r="Q72" i="15"/>
  <c r="W71" i="15"/>
  <c r="T71" i="15"/>
  <c r="S71" i="15"/>
  <c r="R71" i="15"/>
  <c r="Q71" i="15"/>
  <c r="W70" i="15"/>
  <c r="T70" i="15"/>
  <c r="S70" i="15"/>
  <c r="R70" i="15"/>
  <c r="Q70" i="15"/>
  <c r="W69" i="15"/>
  <c r="T69" i="15"/>
  <c r="S69" i="15"/>
  <c r="R69" i="15"/>
  <c r="Q69" i="15"/>
  <c r="W68" i="15"/>
  <c r="T68" i="15"/>
  <c r="S68" i="15"/>
  <c r="R68" i="15"/>
  <c r="Q68" i="15"/>
  <c r="W67" i="15"/>
  <c r="T67" i="15"/>
  <c r="S67" i="15"/>
  <c r="R67" i="15"/>
  <c r="Q67" i="15"/>
  <c r="W66" i="15"/>
  <c r="T66" i="15"/>
  <c r="S66" i="15"/>
  <c r="R66" i="15"/>
  <c r="Q66" i="15"/>
  <c r="X66" i="15" s="1"/>
  <c r="W65" i="15"/>
  <c r="T65" i="15"/>
  <c r="S65" i="15"/>
  <c r="R65" i="15"/>
  <c r="U65" i="15" s="1"/>
  <c r="Q65" i="15"/>
  <c r="W64" i="15"/>
  <c r="T64" i="15"/>
  <c r="S64" i="15"/>
  <c r="R64" i="15"/>
  <c r="Q64" i="15"/>
  <c r="W63" i="15"/>
  <c r="T63" i="15"/>
  <c r="S63" i="15"/>
  <c r="R63" i="15"/>
  <c r="Q63" i="15"/>
  <c r="W62" i="15"/>
  <c r="T62" i="15"/>
  <c r="S62" i="15"/>
  <c r="R62" i="15"/>
  <c r="Q62" i="15"/>
  <c r="W61" i="15"/>
  <c r="T61" i="15"/>
  <c r="S61" i="15"/>
  <c r="R61" i="15"/>
  <c r="Q61" i="15"/>
  <c r="W60" i="15"/>
  <c r="T60" i="15"/>
  <c r="S60" i="15"/>
  <c r="R60" i="15"/>
  <c r="Q60" i="15"/>
  <c r="W59" i="15"/>
  <c r="T59" i="15"/>
  <c r="S59" i="15"/>
  <c r="R59" i="15"/>
  <c r="Q59" i="15"/>
  <c r="W58" i="15"/>
  <c r="T58" i="15"/>
  <c r="S58" i="15"/>
  <c r="R58" i="15"/>
  <c r="Q58" i="15"/>
  <c r="W57" i="15"/>
  <c r="T57" i="15"/>
  <c r="S57" i="15"/>
  <c r="R57" i="15"/>
  <c r="Q57" i="15"/>
  <c r="W56" i="15"/>
  <c r="T56" i="15"/>
  <c r="S56" i="15"/>
  <c r="R56" i="15"/>
  <c r="Q56" i="15"/>
  <c r="W55" i="15"/>
  <c r="T55" i="15"/>
  <c r="S55" i="15"/>
  <c r="R55" i="15"/>
  <c r="Q55" i="15"/>
  <c r="W54" i="15"/>
  <c r="T54" i="15"/>
  <c r="S54" i="15"/>
  <c r="R54" i="15"/>
  <c r="Q54" i="15"/>
  <c r="W53" i="15"/>
  <c r="T53" i="15"/>
  <c r="S53" i="15"/>
  <c r="R53" i="15"/>
  <c r="Q53" i="15"/>
  <c r="W52" i="15"/>
  <c r="T52" i="15"/>
  <c r="S52" i="15"/>
  <c r="R52" i="15"/>
  <c r="Q52" i="15"/>
  <c r="W51" i="15"/>
  <c r="T51" i="15"/>
  <c r="S51" i="15"/>
  <c r="R51" i="15"/>
  <c r="Q51" i="15"/>
  <c r="W50" i="15"/>
  <c r="T50" i="15"/>
  <c r="S50" i="15"/>
  <c r="R50" i="15"/>
  <c r="Q50" i="15"/>
  <c r="W49" i="15"/>
  <c r="T49" i="15"/>
  <c r="S49" i="15"/>
  <c r="R49" i="15"/>
  <c r="Q49" i="15"/>
  <c r="W48" i="15"/>
  <c r="T48" i="15"/>
  <c r="S48" i="15"/>
  <c r="R48" i="15"/>
  <c r="Q48" i="15"/>
  <c r="W47" i="15"/>
  <c r="T47" i="15"/>
  <c r="S47" i="15"/>
  <c r="R47" i="15"/>
  <c r="Q47" i="15"/>
  <c r="W46" i="15"/>
  <c r="T46" i="15"/>
  <c r="S46" i="15"/>
  <c r="R46" i="15"/>
  <c r="Q46" i="15"/>
  <c r="W45" i="15"/>
  <c r="T45" i="15"/>
  <c r="S45" i="15"/>
  <c r="R45" i="15"/>
  <c r="Q45" i="15"/>
  <c r="W44" i="15"/>
  <c r="T44" i="15"/>
  <c r="S44" i="15"/>
  <c r="R44" i="15"/>
  <c r="Q44" i="15"/>
  <c r="W43" i="15"/>
  <c r="T43" i="15"/>
  <c r="S43" i="15"/>
  <c r="R43" i="15"/>
  <c r="Q43" i="15"/>
  <c r="W42" i="15"/>
  <c r="T42" i="15"/>
  <c r="S42" i="15"/>
  <c r="R42" i="15"/>
  <c r="Q42" i="15"/>
  <c r="W41" i="15"/>
  <c r="T41" i="15"/>
  <c r="S41" i="15"/>
  <c r="R41" i="15"/>
  <c r="Q41" i="15"/>
  <c r="W40" i="15"/>
  <c r="T40" i="15"/>
  <c r="S40" i="15"/>
  <c r="R40" i="15"/>
  <c r="Q40" i="15"/>
  <c r="W39" i="15"/>
  <c r="T39" i="15"/>
  <c r="S39" i="15"/>
  <c r="R39" i="15"/>
  <c r="Q39" i="15"/>
  <c r="W38" i="15"/>
  <c r="T38" i="15"/>
  <c r="S38" i="15"/>
  <c r="R38" i="15"/>
  <c r="Q38" i="15"/>
  <c r="W37" i="15"/>
  <c r="T37" i="15"/>
  <c r="S37" i="15"/>
  <c r="R37" i="15"/>
  <c r="Q37" i="15"/>
  <c r="W36" i="15"/>
  <c r="T36" i="15"/>
  <c r="S36" i="15"/>
  <c r="R36" i="15"/>
  <c r="Q36" i="15"/>
  <c r="W35" i="15"/>
  <c r="T35" i="15"/>
  <c r="S35" i="15"/>
  <c r="R35" i="15"/>
  <c r="Q35" i="15"/>
  <c r="W34" i="15"/>
  <c r="T34" i="15"/>
  <c r="S34" i="15"/>
  <c r="R34" i="15"/>
  <c r="Q34" i="15"/>
  <c r="W33" i="15"/>
  <c r="T33" i="15"/>
  <c r="S33" i="15"/>
  <c r="R33" i="15"/>
  <c r="Q33" i="15"/>
  <c r="W32" i="15"/>
  <c r="T32" i="15"/>
  <c r="S32" i="15"/>
  <c r="R32" i="15"/>
  <c r="Q32" i="15"/>
  <c r="AK31" i="15"/>
  <c r="AJ31" i="15"/>
  <c r="AI31" i="15"/>
  <c r="AH31" i="15"/>
  <c r="AG31" i="15"/>
  <c r="AF31" i="15"/>
  <c r="AE31" i="15"/>
  <c r="W31" i="15"/>
  <c r="T31" i="15"/>
  <c r="S31" i="15"/>
  <c r="R31" i="15"/>
  <c r="Q31" i="15"/>
  <c r="W30" i="15"/>
  <c r="T30" i="15"/>
  <c r="S30" i="15"/>
  <c r="R30" i="15"/>
  <c r="Q30" i="15"/>
  <c r="AG29" i="15"/>
  <c r="AG30" i="15" s="1"/>
  <c r="AF29" i="15"/>
  <c r="AE29" i="15"/>
  <c r="W29" i="15"/>
  <c r="T29" i="15"/>
  <c r="S29" i="15"/>
  <c r="R29" i="15"/>
  <c r="Q29" i="15"/>
  <c r="W28" i="15"/>
  <c r="T28" i="15"/>
  <c r="S28" i="15"/>
  <c r="R28" i="15"/>
  <c r="Q28" i="15"/>
  <c r="W27" i="15"/>
  <c r="T27" i="15"/>
  <c r="S27" i="15"/>
  <c r="R27" i="15"/>
  <c r="Q27" i="15"/>
  <c r="AE26" i="15"/>
  <c r="W26" i="15"/>
  <c r="T26" i="15"/>
  <c r="S26" i="15"/>
  <c r="R26" i="15"/>
  <c r="Q26" i="15"/>
  <c r="W25" i="15"/>
  <c r="T25" i="15"/>
  <c r="S25" i="15"/>
  <c r="R25" i="15"/>
  <c r="Q25" i="15"/>
  <c r="W24" i="15"/>
  <c r="T24" i="15"/>
  <c r="S24" i="15"/>
  <c r="R24" i="15"/>
  <c r="Q24" i="15"/>
  <c r="W23" i="15"/>
  <c r="T23" i="15"/>
  <c r="S23" i="15"/>
  <c r="R23" i="15"/>
  <c r="Q23" i="15"/>
  <c r="W22" i="15"/>
  <c r="T22" i="15"/>
  <c r="S22" i="15"/>
  <c r="R22" i="15"/>
  <c r="Q22" i="15"/>
  <c r="W21" i="15"/>
  <c r="T21" i="15"/>
  <c r="S21" i="15"/>
  <c r="R21" i="15"/>
  <c r="Q21" i="15"/>
  <c r="W20" i="15"/>
  <c r="T20" i="15"/>
  <c r="S20" i="15"/>
  <c r="R20" i="15"/>
  <c r="Q20" i="15"/>
  <c r="W19" i="15"/>
  <c r="T19" i="15"/>
  <c r="S19" i="15"/>
  <c r="R19" i="15"/>
  <c r="Q19" i="15"/>
  <c r="W18" i="15"/>
  <c r="T18" i="15"/>
  <c r="S18" i="15"/>
  <c r="R18" i="15"/>
  <c r="Q18" i="15"/>
  <c r="AK17" i="15"/>
  <c r="AJ17" i="15"/>
  <c r="AI17" i="15"/>
  <c r="AH17" i="15"/>
  <c r="AG17" i="15"/>
  <c r="AF17" i="15"/>
  <c r="AE17" i="15"/>
  <c r="W17" i="15"/>
  <c r="T17" i="15"/>
  <c r="S17" i="15"/>
  <c r="R17" i="15"/>
  <c r="Q17" i="15"/>
  <c r="W16" i="15"/>
  <c r="T16" i="15"/>
  <c r="S16" i="15"/>
  <c r="R16" i="15"/>
  <c r="Q16" i="15"/>
  <c r="AG15" i="15"/>
  <c r="AG16" i="15" s="1"/>
  <c r="AF15" i="15"/>
  <c r="AE15" i="15"/>
  <c r="W15" i="15"/>
  <c r="T15" i="15"/>
  <c r="S15" i="15"/>
  <c r="R15" i="15"/>
  <c r="Q15" i="15"/>
  <c r="W14" i="15"/>
  <c r="T14" i="15"/>
  <c r="S14" i="15"/>
  <c r="R14" i="15"/>
  <c r="Q14" i="15"/>
  <c r="W13" i="15"/>
  <c r="T13" i="15"/>
  <c r="S13" i="15"/>
  <c r="R13" i="15"/>
  <c r="Q13" i="15"/>
  <c r="AE12" i="15"/>
  <c r="W12" i="15"/>
  <c r="T12" i="15"/>
  <c r="S12" i="15"/>
  <c r="R12" i="15"/>
  <c r="Q12" i="15"/>
  <c r="W11" i="15"/>
  <c r="T11" i="15"/>
  <c r="S11" i="15"/>
  <c r="R11" i="15"/>
  <c r="Q11" i="15"/>
  <c r="W10" i="15"/>
  <c r="T10" i="15"/>
  <c r="S10" i="15"/>
  <c r="R10" i="15"/>
  <c r="Q10" i="15"/>
  <c r="W9" i="15"/>
  <c r="T9" i="15"/>
  <c r="S9" i="15"/>
  <c r="R9" i="15"/>
  <c r="Q9" i="15"/>
  <c r="W8" i="15"/>
  <c r="T8" i="15"/>
  <c r="S8" i="15"/>
  <c r="R8" i="15"/>
  <c r="Q8" i="15"/>
  <c r="W7" i="15"/>
  <c r="T7" i="15"/>
  <c r="S7" i="15"/>
  <c r="R7" i="15"/>
  <c r="Q7" i="15"/>
  <c r="W6" i="15"/>
  <c r="T6" i="15"/>
  <c r="S6" i="15"/>
  <c r="R6" i="15"/>
  <c r="Q6" i="15"/>
  <c r="Q6" i="18"/>
  <c r="R6" i="18"/>
  <c r="S6" i="18"/>
  <c r="T6" i="18"/>
  <c r="Q7" i="18"/>
  <c r="R7" i="18"/>
  <c r="S7" i="18"/>
  <c r="T7" i="18"/>
  <c r="Q11" i="18"/>
  <c r="R11" i="18"/>
  <c r="S11" i="18"/>
  <c r="T11" i="18"/>
  <c r="U11" i="18"/>
  <c r="Q16" i="18"/>
  <c r="X16" i="18" s="1"/>
  <c r="R16" i="18"/>
  <c r="S16" i="18"/>
  <c r="U16" i="18" s="1"/>
  <c r="T16" i="18"/>
  <c r="Q17" i="18"/>
  <c r="R17" i="18"/>
  <c r="S17" i="18"/>
  <c r="T17" i="18"/>
  <c r="U17" i="18"/>
  <c r="Q20" i="18"/>
  <c r="X20" i="18" s="1"/>
  <c r="R20" i="18"/>
  <c r="S20" i="18"/>
  <c r="T20" i="18"/>
  <c r="Q22" i="18"/>
  <c r="X22" i="18" s="1"/>
  <c r="R22" i="18"/>
  <c r="S22" i="18"/>
  <c r="T22" i="18"/>
  <c r="Q23" i="18"/>
  <c r="X23" i="18" s="1"/>
  <c r="R23" i="18"/>
  <c r="S23" i="18"/>
  <c r="T23" i="18"/>
  <c r="Q24" i="18"/>
  <c r="X24" i="18" s="1"/>
  <c r="R24" i="18"/>
  <c r="U24" i="18" s="1"/>
  <c r="S24" i="18"/>
  <c r="T24" i="18"/>
  <c r="S25" i="18"/>
  <c r="T25" i="18"/>
  <c r="U25" i="18" s="1"/>
  <c r="S28" i="18"/>
  <c r="U28" i="18" s="1"/>
  <c r="T28" i="18"/>
  <c r="Q29" i="18"/>
  <c r="R29" i="18"/>
  <c r="S29" i="18"/>
  <c r="U29" i="18" s="1"/>
  <c r="T29" i="18"/>
  <c r="Q31" i="18"/>
  <c r="X31" i="18" s="1"/>
  <c r="R31" i="18"/>
  <c r="S31" i="18"/>
  <c r="T31" i="18"/>
  <c r="S35" i="18"/>
  <c r="T35" i="18"/>
  <c r="Q36" i="18"/>
  <c r="X36" i="18" s="1"/>
  <c r="R36" i="18"/>
  <c r="U36" i="18" s="1"/>
  <c r="S36" i="18"/>
  <c r="T36" i="18"/>
  <c r="Q38" i="18"/>
  <c r="X38" i="18" s="1"/>
  <c r="R38" i="18"/>
  <c r="S38" i="18"/>
  <c r="T38" i="18"/>
  <c r="Q42" i="18"/>
  <c r="R42" i="18"/>
  <c r="S42" i="18"/>
  <c r="T42" i="18"/>
  <c r="Q47" i="18"/>
  <c r="X47" i="18" s="1"/>
  <c r="R47" i="18"/>
  <c r="S47" i="18"/>
  <c r="T47" i="18"/>
  <c r="Q48" i="18"/>
  <c r="X48" i="18" s="1"/>
  <c r="Y48" i="18" s="1"/>
  <c r="Z48" i="18" s="1"/>
  <c r="R48" i="18"/>
  <c r="S48" i="18"/>
  <c r="T48" i="18"/>
  <c r="U48" i="18"/>
  <c r="Q49" i="18"/>
  <c r="X49" i="18" s="1"/>
  <c r="Y49" i="18" s="1"/>
  <c r="Z49" i="18" s="1"/>
  <c r="AA49" i="18" s="1"/>
  <c r="R49" i="18"/>
  <c r="U49" i="18" s="1"/>
  <c r="S49" i="18"/>
  <c r="T49" i="18"/>
  <c r="Q56" i="18"/>
  <c r="R56" i="18"/>
  <c r="U56" i="18" s="1"/>
  <c r="S56" i="18"/>
  <c r="T56" i="18"/>
  <c r="T59" i="18"/>
  <c r="U59" i="18" s="1"/>
  <c r="Q62" i="18"/>
  <c r="X62" i="18" s="1"/>
  <c r="Y62" i="18" s="1"/>
  <c r="Z62" i="18" s="1"/>
  <c r="AA62" i="18" s="1"/>
  <c r="R62" i="18"/>
  <c r="S62" i="18"/>
  <c r="T62" i="18"/>
  <c r="R63" i="18"/>
  <c r="S63" i="18"/>
  <c r="T63" i="18"/>
  <c r="Q64" i="18"/>
  <c r="X64" i="18" s="1"/>
  <c r="R64" i="18"/>
  <c r="U64" i="18" s="1"/>
  <c r="S64" i="18"/>
  <c r="T64" i="18"/>
  <c r="Q67" i="18"/>
  <c r="X67" i="18" s="1"/>
  <c r="Y67" i="18" s="1"/>
  <c r="R67" i="18"/>
  <c r="S67" i="18"/>
  <c r="T67" i="18"/>
  <c r="U67" i="18"/>
  <c r="Q68" i="18"/>
  <c r="X68" i="18" s="1"/>
  <c r="R68" i="18"/>
  <c r="S68" i="18"/>
  <c r="T68" i="18"/>
  <c r="R70" i="18"/>
  <c r="S70" i="18"/>
  <c r="T70" i="18"/>
  <c r="U70" i="18"/>
  <c r="Q76" i="18"/>
  <c r="R76" i="18"/>
  <c r="S76" i="18"/>
  <c r="T76" i="18"/>
  <c r="U76" i="18"/>
  <c r="Q80" i="18"/>
  <c r="X80" i="18" s="1"/>
  <c r="R80" i="18"/>
  <c r="U80" i="18" s="1"/>
  <c r="S80" i="18"/>
  <c r="T80" i="18"/>
  <c r="Q85" i="18"/>
  <c r="X85" i="18" s="1"/>
  <c r="R85" i="18"/>
  <c r="S85" i="18"/>
  <c r="T85" i="18"/>
  <c r="Q86" i="18"/>
  <c r="R86" i="18"/>
  <c r="S86" i="18"/>
  <c r="U86" i="18" s="1"/>
  <c r="T86" i="18"/>
  <c r="R89" i="18"/>
  <c r="S89" i="18"/>
  <c r="T89" i="18"/>
  <c r="U89" i="18"/>
  <c r="Q90" i="18"/>
  <c r="X90" i="18" s="1"/>
  <c r="R90" i="18"/>
  <c r="S90" i="18"/>
  <c r="T90" i="18"/>
  <c r="U90" i="18"/>
  <c r="Q91" i="18"/>
  <c r="X91" i="18" s="1"/>
  <c r="R91" i="18"/>
  <c r="S91" i="18"/>
  <c r="T91" i="18"/>
  <c r="Q92" i="18"/>
  <c r="X92" i="18" s="1"/>
  <c r="R92" i="18"/>
  <c r="U92" i="18" s="1"/>
  <c r="S92" i="18"/>
  <c r="T92" i="18"/>
  <c r="Q93" i="18"/>
  <c r="X93" i="18" s="1"/>
  <c r="R93" i="18"/>
  <c r="S93" i="18"/>
  <c r="T93" i="18"/>
  <c r="Q94" i="18"/>
  <c r="X94" i="18" s="1"/>
  <c r="R94" i="18"/>
  <c r="S94" i="18"/>
  <c r="T94" i="18"/>
  <c r="U94" i="18"/>
  <c r="Q96" i="18"/>
  <c r="X96" i="18" s="1"/>
  <c r="R96" i="18"/>
  <c r="S96" i="18"/>
  <c r="T96" i="18"/>
  <c r="S103" i="18"/>
  <c r="T103" i="18"/>
  <c r="U103" i="18"/>
  <c r="R104" i="18"/>
  <c r="S104" i="18"/>
  <c r="T104" i="18"/>
  <c r="Q106" i="18"/>
  <c r="X106" i="18" s="1"/>
  <c r="R106" i="18"/>
  <c r="S106" i="18"/>
  <c r="U106" i="18" s="1"/>
  <c r="T106" i="18"/>
  <c r="R108" i="18"/>
  <c r="S108" i="18"/>
  <c r="T108" i="18"/>
  <c r="U108" i="18"/>
  <c r="Q110" i="18"/>
  <c r="X110" i="18" s="1"/>
  <c r="R110" i="18"/>
  <c r="S110" i="18"/>
  <c r="T110" i="18"/>
  <c r="R114" i="18"/>
  <c r="U114" i="18" s="1"/>
  <c r="S114" i="18"/>
  <c r="T114" i="18"/>
  <c r="Q115" i="18"/>
  <c r="R115" i="18"/>
  <c r="S115" i="18"/>
  <c r="U115" i="18" s="1"/>
  <c r="T115" i="18"/>
  <c r="Q116" i="18"/>
  <c r="X116" i="18" s="1"/>
  <c r="R116" i="18"/>
  <c r="S116" i="18"/>
  <c r="T116" i="18"/>
  <c r="Q117" i="18"/>
  <c r="R117" i="18"/>
  <c r="S117" i="18"/>
  <c r="T117" i="18"/>
  <c r="Q118" i="18"/>
  <c r="X118" i="18" s="1"/>
  <c r="R118" i="18"/>
  <c r="S118" i="18"/>
  <c r="T118" i="18"/>
  <c r="Q119" i="18"/>
  <c r="X119" i="18" s="1"/>
  <c r="R119" i="18"/>
  <c r="U119" i="18" s="1"/>
  <c r="S119" i="18"/>
  <c r="T119" i="18"/>
  <c r="Q122" i="18"/>
  <c r="X122" i="18" s="1"/>
  <c r="R122" i="18"/>
  <c r="S122" i="18"/>
  <c r="T122" i="18"/>
  <c r="Q123" i="18"/>
  <c r="X123" i="18" s="1"/>
  <c r="R123" i="18"/>
  <c r="S123" i="18"/>
  <c r="T123" i="18"/>
  <c r="Q126" i="18"/>
  <c r="X126" i="18" s="1"/>
  <c r="R126" i="18"/>
  <c r="S126" i="18"/>
  <c r="T126" i="18"/>
  <c r="U126" i="18"/>
  <c r="Q127" i="18"/>
  <c r="R127" i="18"/>
  <c r="S127" i="18"/>
  <c r="T127" i="18"/>
  <c r="Q128" i="18"/>
  <c r="R128" i="18"/>
  <c r="S128" i="18"/>
  <c r="T128" i="18"/>
  <c r="U128" i="18"/>
  <c r="Q129" i="18"/>
  <c r="X129" i="18" s="1"/>
  <c r="Y129" i="18" s="1"/>
  <c r="Z129" i="18" s="1"/>
  <c r="R129" i="18"/>
  <c r="S129" i="18"/>
  <c r="T129" i="18"/>
  <c r="Q132" i="18"/>
  <c r="X132" i="18" s="1"/>
  <c r="R132" i="18"/>
  <c r="S132" i="18"/>
  <c r="T132" i="18"/>
  <c r="Q133" i="18"/>
  <c r="R133" i="18"/>
  <c r="S133" i="18"/>
  <c r="T133" i="18"/>
  <c r="Q135" i="18"/>
  <c r="X135" i="18" s="1"/>
  <c r="Y135" i="18" s="1"/>
  <c r="Z135" i="18" s="1"/>
  <c r="R135" i="18"/>
  <c r="S135" i="18"/>
  <c r="T135" i="18"/>
  <c r="Q136" i="18"/>
  <c r="X136" i="18" s="1"/>
  <c r="Y136" i="18" s="1"/>
  <c r="R136" i="18"/>
  <c r="S136" i="18"/>
  <c r="T136" i="18"/>
  <c r="Q139" i="18"/>
  <c r="X139" i="18" s="1"/>
  <c r="R139" i="18"/>
  <c r="S139" i="18"/>
  <c r="T139" i="18"/>
  <c r="U139" i="18"/>
  <c r="Q140" i="18"/>
  <c r="R140" i="18"/>
  <c r="S140" i="18"/>
  <c r="T140" i="18"/>
  <c r="Q142" i="18"/>
  <c r="X142" i="18" s="1"/>
  <c r="Y142" i="18" s="1"/>
  <c r="Z142" i="18" s="1"/>
  <c r="AA142" i="18" s="1"/>
  <c r="R142" i="18"/>
  <c r="S142" i="18"/>
  <c r="T142" i="18"/>
  <c r="U142" i="18"/>
  <c r="Q148" i="18"/>
  <c r="R148" i="18"/>
  <c r="U148" i="18" s="1"/>
  <c r="S148" i="18"/>
  <c r="T148" i="18"/>
  <c r="Q149" i="18"/>
  <c r="X149" i="18" s="1"/>
  <c r="R149" i="18"/>
  <c r="S149" i="18"/>
  <c r="T149" i="18"/>
  <c r="Q157" i="18"/>
  <c r="X157" i="18" s="1"/>
  <c r="R157" i="18"/>
  <c r="U157" i="18" s="1"/>
  <c r="S157" i="18"/>
  <c r="T157" i="18"/>
  <c r="Q159" i="18"/>
  <c r="R159" i="18"/>
  <c r="S159" i="18"/>
  <c r="T159" i="18"/>
  <c r="Q162" i="18"/>
  <c r="X162" i="18" s="1"/>
  <c r="R162" i="18"/>
  <c r="S162" i="18"/>
  <c r="T162" i="18"/>
  <c r="Q164" i="18"/>
  <c r="X164" i="18" s="1"/>
  <c r="R164" i="18"/>
  <c r="S164" i="18"/>
  <c r="T164" i="18"/>
  <c r="S166" i="18"/>
  <c r="T166" i="18"/>
  <c r="Q167" i="18"/>
  <c r="X167" i="18" s="1"/>
  <c r="R167" i="18"/>
  <c r="S167" i="18"/>
  <c r="T167" i="18"/>
  <c r="U168" i="18"/>
  <c r="S169" i="18"/>
  <c r="T169" i="18"/>
  <c r="R170" i="18"/>
  <c r="S170" i="18"/>
  <c r="T170" i="18"/>
  <c r="Q171" i="18"/>
  <c r="X171" i="18" s="1"/>
  <c r="R171" i="18"/>
  <c r="S171" i="18"/>
  <c r="T171" i="18"/>
  <c r="Q173" i="18"/>
  <c r="X173" i="18" s="1"/>
  <c r="R173" i="18"/>
  <c r="S173" i="18"/>
  <c r="T173" i="18"/>
  <c r="Q174" i="18"/>
  <c r="X174" i="18" s="1"/>
  <c r="R174" i="18"/>
  <c r="U174" i="18" s="1"/>
  <c r="S174" i="18"/>
  <c r="T174" i="18"/>
  <c r="Q175" i="18"/>
  <c r="X175" i="18" s="1"/>
  <c r="R175" i="18"/>
  <c r="S175" i="18"/>
  <c r="T175" i="18"/>
  <c r="Q176" i="18"/>
  <c r="X176" i="18" s="1"/>
  <c r="R176" i="18"/>
  <c r="S176" i="18"/>
  <c r="T176" i="18"/>
  <c r="Q177" i="18"/>
  <c r="X177" i="18" s="1"/>
  <c r="Y177" i="18" s="1"/>
  <c r="R177" i="18"/>
  <c r="S177" i="18"/>
  <c r="T177" i="18"/>
  <c r="Q180" i="18"/>
  <c r="X180" i="18" s="1"/>
  <c r="R180" i="18"/>
  <c r="S180" i="18"/>
  <c r="T180" i="18"/>
  <c r="Q182" i="18"/>
  <c r="X182" i="18" s="1"/>
  <c r="R182" i="18"/>
  <c r="S182" i="18"/>
  <c r="T182" i="18"/>
  <c r="Q183" i="18"/>
  <c r="R183" i="18"/>
  <c r="U183" i="18" s="1"/>
  <c r="S183" i="18"/>
  <c r="T183" i="18"/>
  <c r="Q185" i="18"/>
  <c r="X185" i="18" s="1"/>
  <c r="R185" i="18"/>
  <c r="S185" i="18"/>
  <c r="T185" i="18"/>
  <c r="Q186" i="18"/>
  <c r="X186" i="18" s="1"/>
  <c r="R186" i="18"/>
  <c r="S186" i="18"/>
  <c r="T186" i="18"/>
  <c r="Q187" i="18"/>
  <c r="X187" i="18" s="1"/>
  <c r="R187" i="18"/>
  <c r="S187" i="18"/>
  <c r="T187" i="18"/>
  <c r="Q191" i="18"/>
  <c r="X191" i="18" s="1"/>
  <c r="R191" i="18"/>
  <c r="U191" i="18" s="1"/>
  <c r="S191" i="18"/>
  <c r="T191" i="18"/>
  <c r="R198" i="18"/>
  <c r="S198" i="18"/>
  <c r="T198" i="18"/>
  <c r="Q199" i="18"/>
  <c r="R199" i="18"/>
  <c r="S199" i="18"/>
  <c r="T199" i="18"/>
  <c r="U199" i="18" s="1"/>
  <c r="Q203" i="18"/>
  <c r="X203" i="18" s="1"/>
  <c r="R203" i="18"/>
  <c r="S203" i="18"/>
  <c r="T203" i="18"/>
  <c r="Q204" i="18"/>
  <c r="X204" i="18" s="1"/>
  <c r="Y204" i="18" s="1"/>
  <c r="Z204" i="18" s="1"/>
  <c r="AA204" i="18" s="1"/>
  <c r="R204" i="18"/>
  <c r="U204" i="18" s="1"/>
  <c r="S204" i="18"/>
  <c r="T204" i="18"/>
  <c r="Q206" i="18"/>
  <c r="X206" i="18" s="1"/>
  <c r="R206" i="18"/>
  <c r="S206" i="18"/>
  <c r="T206" i="18"/>
  <c r="U206" i="18"/>
  <c r="T209" i="18"/>
  <c r="U209" i="18" s="1"/>
  <c r="Q210" i="18"/>
  <c r="R210" i="18"/>
  <c r="S210" i="18"/>
  <c r="T210" i="18"/>
  <c r="Q215" i="18"/>
  <c r="X215" i="18" s="1"/>
  <c r="R215" i="18"/>
  <c r="S215" i="18"/>
  <c r="T215" i="18"/>
  <c r="Q217" i="18"/>
  <c r="X217" i="18" s="1"/>
  <c r="R217" i="18"/>
  <c r="S217" i="18"/>
  <c r="T217" i="18"/>
  <c r="Q221" i="18"/>
  <c r="X221" i="18" s="1"/>
  <c r="R221" i="18"/>
  <c r="S221" i="18"/>
  <c r="U221" i="18" s="1"/>
  <c r="T221" i="18"/>
  <c r="Q222" i="18"/>
  <c r="X222" i="18" s="1"/>
  <c r="R222" i="18"/>
  <c r="S222" i="18"/>
  <c r="T222" i="18"/>
  <c r="S223" i="18"/>
  <c r="T223" i="18"/>
  <c r="Q224" i="18"/>
  <c r="X224" i="18" s="1"/>
  <c r="Y224" i="18" s="1"/>
  <c r="R224" i="18"/>
  <c r="S224" i="18"/>
  <c r="T224" i="18"/>
  <c r="Q226" i="18"/>
  <c r="X226" i="18" s="1"/>
  <c r="R226" i="18"/>
  <c r="U226" i="18" s="1"/>
  <c r="S226" i="18"/>
  <c r="T226" i="18"/>
  <c r="AE26" i="11"/>
  <c r="AK17" i="18"/>
  <c r="AJ17" i="18"/>
  <c r="AI17" i="18"/>
  <c r="AH17" i="18"/>
  <c r="AG17" i="18"/>
  <c r="AF17" i="18"/>
  <c r="AE17" i="18"/>
  <c r="AG15" i="18"/>
  <c r="AG16" i="18" s="1"/>
  <c r="AF15" i="18"/>
  <c r="AE15" i="18"/>
  <c r="AE12" i="18"/>
  <c r="W228" i="18"/>
  <c r="W227" i="18"/>
  <c r="W226" i="18"/>
  <c r="W225" i="18"/>
  <c r="W224" i="18"/>
  <c r="W223" i="18"/>
  <c r="W222" i="18"/>
  <c r="W221" i="18"/>
  <c r="W220" i="18"/>
  <c r="W219" i="18"/>
  <c r="W218" i="18"/>
  <c r="W217" i="18"/>
  <c r="W216" i="18"/>
  <c r="W215" i="18"/>
  <c r="W214" i="18"/>
  <c r="W213" i="18"/>
  <c r="W212" i="18"/>
  <c r="W211" i="18"/>
  <c r="W210" i="18"/>
  <c r="W209" i="18"/>
  <c r="W208" i="18"/>
  <c r="W207" i="18"/>
  <c r="W206" i="18"/>
  <c r="W205" i="18"/>
  <c r="W204" i="18"/>
  <c r="W203" i="18"/>
  <c r="W202" i="18"/>
  <c r="W201" i="18"/>
  <c r="W200" i="18"/>
  <c r="W199" i="18"/>
  <c r="W198" i="18"/>
  <c r="W197" i="18"/>
  <c r="W196" i="18"/>
  <c r="W195" i="18"/>
  <c r="W194" i="18"/>
  <c r="W193" i="18"/>
  <c r="W192" i="18"/>
  <c r="W191" i="18"/>
  <c r="W190" i="18"/>
  <c r="W189" i="18"/>
  <c r="W188" i="18"/>
  <c r="W187" i="18"/>
  <c r="W186" i="18"/>
  <c r="W185" i="18"/>
  <c r="W184" i="18"/>
  <c r="W183" i="18"/>
  <c r="W182" i="18"/>
  <c r="W181" i="18"/>
  <c r="W180" i="18"/>
  <c r="W179" i="18"/>
  <c r="W178" i="18"/>
  <c r="W177" i="18"/>
  <c r="W176" i="18"/>
  <c r="W175" i="18"/>
  <c r="W174" i="18"/>
  <c r="W173" i="18"/>
  <c r="W172" i="18"/>
  <c r="W171" i="18"/>
  <c r="W170" i="18"/>
  <c r="W169" i="18"/>
  <c r="W168" i="18"/>
  <c r="W167" i="18"/>
  <c r="W166" i="18"/>
  <c r="W165" i="18"/>
  <c r="W164" i="18"/>
  <c r="W163" i="18"/>
  <c r="W162" i="18"/>
  <c r="W161" i="18"/>
  <c r="W160" i="18"/>
  <c r="W159" i="18"/>
  <c r="W158" i="18"/>
  <c r="W157" i="18"/>
  <c r="W156" i="18"/>
  <c r="W155" i="18"/>
  <c r="W154" i="18"/>
  <c r="W153" i="18"/>
  <c r="W152" i="18"/>
  <c r="W151" i="18"/>
  <c r="W150" i="18"/>
  <c r="W149" i="18"/>
  <c r="W148" i="18"/>
  <c r="W147" i="18"/>
  <c r="W146" i="18"/>
  <c r="W145" i="18"/>
  <c r="W144" i="18"/>
  <c r="W143" i="18"/>
  <c r="W142" i="18"/>
  <c r="W141" i="18"/>
  <c r="W140" i="18"/>
  <c r="W139" i="18"/>
  <c r="W138" i="18"/>
  <c r="W137" i="18"/>
  <c r="W136" i="18"/>
  <c r="W135" i="18"/>
  <c r="W134" i="18"/>
  <c r="W133" i="18"/>
  <c r="W132" i="18"/>
  <c r="W131" i="18"/>
  <c r="W130" i="18"/>
  <c r="W129" i="18"/>
  <c r="W128" i="18"/>
  <c r="W127" i="18"/>
  <c r="W126" i="18"/>
  <c r="W125" i="18"/>
  <c r="W124" i="18"/>
  <c r="W123" i="18"/>
  <c r="W122" i="18"/>
  <c r="W121" i="18"/>
  <c r="W120" i="18"/>
  <c r="W119" i="18"/>
  <c r="W118" i="18"/>
  <c r="W117" i="18"/>
  <c r="W116" i="18"/>
  <c r="W115" i="18"/>
  <c r="W114" i="18"/>
  <c r="W113" i="18"/>
  <c r="W112" i="18"/>
  <c r="W111" i="18"/>
  <c r="W110" i="18"/>
  <c r="W109" i="18"/>
  <c r="W108" i="18"/>
  <c r="W107" i="18"/>
  <c r="W106" i="18"/>
  <c r="W105" i="18"/>
  <c r="W104" i="18"/>
  <c r="W103" i="18"/>
  <c r="W102" i="18"/>
  <c r="W101" i="18"/>
  <c r="W100" i="18"/>
  <c r="W99" i="18"/>
  <c r="W98" i="18"/>
  <c r="W97" i="18"/>
  <c r="W96" i="18"/>
  <c r="W95" i="18"/>
  <c r="W94" i="18"/>
  <c r="W93" i="18"/>
  <c r="W92" i="18"/>
  <c r="W91" i="18"/>
  <c r="W90" i="18"/>
  <c r="W89" i="18"/>
  <c r="W88" i="18"/>
  <c r="W87" i="18"/>
  <c r="W86" i="18"/>
  <c r="W85" i="18"/>
  <c r="W84" i="18"/>
  <c r="W83" i="18"/>
  <c r="W82" i="18"/>
  <c r="W81" i="18"/>
  <c r="W80" i="18"/>
  <c r="W79" i="18"/>
  <c r="W78" i="18"/>
  <c r="W77" i="18"/>
  <c r="W76" i="18"/>
  <c r="W75" i="18"/>
  <c r="W74" i="18"/>
  <c r="W73" i="18"/>
  <c r="W72" i="18"/>
  <c r="W71" i="18"/>
  <c r="W70" i="18"/>
  <c r="W69" i="18"/>
  <c r="W68" i="18"/>
  <c r="W67" i="18"/>
  <c r="W66" i="18"/>
  <c r="W65" i="18"/>
  <c r="W64" i="18"/>
  <c r="W63" i="18"/>
  <c r="W62" i="18"/>
  <c r="W61" i="18"/>
  <c r="W60" i="18"/>
  <c r="W59" i="18"/>
  <c r="W58" i="18"/>
  <c r="W57" i="18"/>
  <c r="W56" i="18"/>
  <c r="W55" i="18"/>
  <c r="W54" i="18"/>
  <c r="W53" i="18"/>
  <c r="W52" i="18"/>
  <c r="W51" i="18"/>
  <c r="W50" i="18"/>
  <c r="W49" i="18"/>
  <c r="W48" i="18"/>
  <c r="W47" i="18"/>
  <c r="W46" i="18"/>
  <c r="W45" i="18"/>
  <c r="W44" i="18"/>
  <c r="W43" i="18"/>
  <c r="W42" i="18"/>
  <c r="W41" i="18"/>
  <c r="W40" i="18"/>
  <c r="W39" i="18"/>
  <c r="W38" i="18"/>
  <c r="W37" i="18"/>
  <c r="W36" i="18"/>
  <c r="W35" i="18"/>
  <c r="W34" i="18"/>
  <c r="W33" i="18"/>
  <c r="W32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W6" i="18"/>
  <c r="X6" i="18" s="1"/>
  <c r="X32" i="18"/>
  <c r="Y32" i="18"/>
  <c r="Z32" i="18"/>
  <c r="AA32" i="18"/>
  <c r="X33" i="18"/>
  <c r="Y33" i="18"/>
  <c r="Z33" i="18"/>
  <c r="AA33" i="18"/>
  <c r="X34" i="18"/>
  <c r="Y34" i="18"/>
  <c r="Z34" i="18"/>
  <c r="O34" i="21" s="1"/>
  <c r="AA34" i="18"/>
  <c r="X35" i="18"/>
  <c r="Y35" i="18"/>
  <c r="Z35" i="18"/>
  <c r="O35" i="21" s="1"/>
  <c r="AA35" i="18"/>
  <c r="X37" i="18"/>
  <c r="Y37" i="18" s="1"/>
  <c r="Z37" i="18" s="1"/>
  <c r="AA37" i="18" s="1"/>
  <c r="X39" i="18"/>
  <c r="Y39" i="18"/>
  <c r="Z39" i="18"/>
  <c r="AA39" i="18"/>
  <c r="X40" i="18"/>
  <c r="M40" i="21" s="1"/>
  <c r="Y40" i="18"/>
  <c r="Z40" i="18"/>
  <c r="AA40" i="18"/>
  <c r="X41" i="18"/>
  <c r="Y41" i="18"/>
  <c r="Z41" i="18" s="1"/>
  <c r="AA41" i="18" s="1"/>
  <c r="X43" i="18"/>
  <c r="Y43" i="18"/>
  <c r="Z43" i="18"/>
  <c r="AA43" i="18"/>
  <c r="P43" i="21" s="1"/>
  <c r="X44" i="18"/>
  <c r="Y44" i="18"/>
  <c r="N44" i="21" s="1"/>
  <c r="Z44" i="18"/>
  <c r="AA44" i="18"/>
  <c r="P44" i="21" s="1"/>
  <c r="X45" i="18"/>
  <c r="M45" i="21" s="1"/>
  <c r="Y45" i="18"/>
  <c r="N45" i="21" s="1"/>
  <c r="Z45" i="18"/>
  <c r="AA45" i="18"/>
  <c r="X46" i="18"/>
  <c r="Y46" i="18"/>
  <c r="Z46" i="18"/>
  <c r="AA46" i="18"/>
  <c r="X50" i="18"/>
  <c r="Y50" i="18"/>
  <c r="N50" i="21" s="1"/>
  <c r="Z50" i="18"/>
  <c r="AA50" i="18"/>
  <c r="X51" i="18"/>
  <c r="Y51" i="18"/>
  <c r="Z51" i="18"/>
  <c r="AA51" i="18"/>
  <c r="X52" i="18"/>
  <c r="M52" i="21" s="1"/>
  <c r="Y52" i="18"/>
  <c r="Z52" i="18"/>
  <c r="AA52" i="18"/>
  <c r="P52" i="21" s="1"/>
  <c r="X53" i="18"/>
  <c r="M53" i="21" s="1"/>
  <c r="Y53" i="18"/>
  <c r="N53" i="21" s="1"/>
  <c r="Z53" i="18"/>
  <c r="AA53" i="18"/>
  <c r="X54" i="18"/>
  <c r="Y54" i="18"/>
  <c r="Z54" i="18"/>
  <c r="AA54" i="18"/>
  <c r="X55" i="18"/>
  <c r="Y55" i="18"/>
  <c r="N55" i="21" s="1"/>
  <c r="Z55" i="18"/>
  <c r="AA55" i="18"/>
  <c r="P55" i="21" s="1"/>
  <c r="X57" i="18"/>
  <c r="M57" i="21" s="1"/>
  <c r="Y57" i="18"/>
  <c r="N57" i="21" s="1"/>
  <c r="Z57" i="18"/>
  <c r="AA57" i="18"/>
  <c r="X58" i="18"/>
  <c r="M58" i="21" s="1"/>
  <c r="Y58" i="18"/>
  <c r="Z58" i="18"/>
  <c r="AA58" i="18"/>
  <c r="X59" i="18"/>
  <c r="Y59" i="18"/>
  <c r="Z59" i="18"/>
  <c r="AA59" i="18"/>
  <c r="P59" i="21" s="1"/>
  <c r="X60" i="18"/>
  <c r="Y60" i="18"/>
  <c r="Z60" i="18"/>
  <c r="AA60" i="18"/>
  <c r="X61" i="18"/>
  <c r="Y61" i="18"/>
  <c r="Z61" i="18"/>
  <c r="AA61" i="18"/>
  <c r="X63" i="18"/>
  <c r="M63" i="21" s="1"/>
  <c r="Y63" i="18"/>
  <c r="Z63" i="18"/>
  <c r="AA63" i="18"/>
  <c r="X65" i="18"/>
  <c r="Y65" i="18"/>
  <c r="Z65" i="18"/>
  <c r="AA65" i="18"/>
  <c r="P65" i="21" s="1"/>
  <c r="X66" i="18"/>
  <c r="M66" i="21" s="1"/>
  <c r="Y66" i="18"/>
  <c r="N66" i="21" s="1"/>
  <c r="Z66" i="18"/>
  <c r="AA66" i="18"/>
  <c r="X69" i="18"/>
  <c r="Y69" i="18"/>
  <c r="Z69" i="18"/>
  <c r="AA69" i="18"/>
  <c r="X70" i="18"/>
  <c r="M70" i="21" s="1"/>
  <c r="Y70" i="18"/>
  <c r="N70" i="21" s="1"/>
  <c r="Z70" i="18"/>
  <c r="O70" i="21" s="1"/>
  <c r="AA70" i="18"/>
  <c r="X71" i="18"/>
  <c r="M71" i="21" s="1"/>
  <c r="Y71" i="18"/>
  <c r="Z71" i="18"/>
  <c r="AA71" i="18"/>
  <c r="X72" i="18"/>
  <c r="M72" i="21" s="1"/>
  <c r="Y72" i="18"/>
  <c r="Z72" i="18"/>
  <c r="AA72" i="18"/>
  <c r="P72" i="21" s="1"/>
  <c r="X73" i="18"/>
  <c r="M73" i="21" s="1"/>
  <c r="Y73" i="18"/>
  <c r="N73" i="21" s="1"/>
  <c r="Z73" i="18"/>
  <c r="AA73" i="18"/>
  <c r="X74" i="18"/>
  <c r="Y74" i="18"/>
  <c r="N74" i="21" s="1"/>
  <c r="Z74" i="18"/>
  <c r="AA74" i="18"/>
  <c r="X75" i="18"/>
  <c r="Y75" i="18"/>
  <c r="N75" i="21" s="1"/>
  <c r="Z75" i="18"/>
  <c r="AA75" i="18"/>
  <c r="X76" i="18"/>
  <c r="Y76" i="18"/>
  <c r="Z76" i="18"/>
  <c r="O76" i="21" s="1"/>
  <c r="AA76" i="18"/>
  <c r="X77" i="18"/>
  <c r="Y77" i="18"/>
  <c r="N77" i="21" s="1"/>
  <c r="Z77" i="18"/>
  <c r="AA77" i="18"/>
  <c r="P77" i="21" s="1"/>
  <c r="X78" i="18"/>
  <c r="M78" i="21" s="1"/>
  <c r="Y78" i="18"/>
  <c r="N78" i="21" s="1"/>
  <c r="Z78" i="18"/>
  <c r="AA78" i="18"/>
  <c r="X79" i="18"/>
  <c r="Y79" i="18"/>
  <c r="Z79" i="18"/>
  <c r="AA79" i="18"/>
  <c r="P79" i="21" s="1"/>
  <c r="X81" i="18"/>
  <c r="Y81" i="18"/>
  <c r="Z81" i="18"/>
  <c r="AA81" i="18"/>
  <c r="X82" i="18"/>
  <c r="Y82" i="18"/>
  <c r="Z82" i="18"/>
  <c r="AA82" i="18"/>
  <c r="X83" i="18"/>
  <c r="Y83" i="18"/>
  <c r="Z83" i="18"/>
  <c r="AA83" i="18"/>
  <c r="X84" i="18"/>
  <c r="Y84" i="18"/>
  <c r="Z84" i="18"/>
  <c r="AA84" i="18"/>
  <c r="X86" i="18"/>
  <c r="M86" i="21" s="1"/>
  <c r="Y86" i="18"/>
  <c r="Z86" i="18"/>
  <c r="AA86" i="18"/>
  <c r="X87" i="18"/>
  <c r="Y87" i="18"/>
  <c r="Z87" i="18"/>
  <c r="AA87" i="18"/>
  <c r="X88" i="18"/>
  <c r="Y88" i="18" s="1"/>
  <c r="Z88" i="18" s="1"/>
  <c r="AA88" i="18" s="1"/>
  <c r="X89" i="18"/>
  <c r="M89" i="21" s="1"/>
  <c r="Y89" i="18"/>
  <c r="N89" i="21" s="1"/>
  <c r="Z89" i="18"/>
  <c r="O89" i="21" s="1"/>
  <c r="AA89" i="18"/>
  <c r="P89" i="21" s="1"/>
  <c r="X95" i="18"/>
  <c r="Y95" i="18"/>
  <c r="Z95" i="18"/>
  <c r="AA95" i="18"/>
  <c r="P95" i="21" s="1"/>
  <c r="X97" i="18"/>
  <c r="M97" i="21" s="1"/>
  <c r="Y97" i="18"/>
  <c r="N97" i="21" s="1"/>
  <c r="Z97" i="18"/>
  <c r="O97" i="21" s="1"/>
  <c r="AA97" i="18"/>
  <c r="X98" i="18"/>
  <c r="Y98" i="18"/>
  <c r="Z98" i="18"/>
  <c r="AA98" i="18"/>
  <c r="X99" i="18"/>
  <c r="Y99" i="18"/>
  <c r="Z99" i="18"/>
  <c r="O99" i="21" s="1"/>
  <c r="AA99" i="18"/>
  <c r="X100" i="18"/>
  <c r="M100" i="21" s="1"/>
  <c r="Y100" i="18"/>
  <c r="N100" i="21" s="1"/>
  <c r="Z100" i="18"/>
  <c r="AA100" i="18"/>
  <c r="X101" i="18"/>
  <c r="Y101" i="18"/>
  <c r="N101" i="21" s="1"/>
  <c r="Z101" i="18"/>
  <c r="AA101" i="18"/>
  <c r="P101" i="21" s="1"/>
  <c r="X102" i="18"/>
  <c r="Y102" i="18"/>
  <c r="N102" i="21" s="1"/>
  <c r="Z102" i="18"/>
  <c r="O102" i="21" s="1"/>
  <c r="AA102" i="18"/>
  <c r="P102" i="21" s="1"/>
  <c r="X103" i="18"/>
  <c r="Y103" i="18"/>
  <c r="Z103" i="18"/>
  <c r="AA103" i="18"/>
  <c r="X104" i="18"/>
  <c r="Y104" i="18"/>
  <c r="Z104" i="18"/>
  <c r="AA104" i="18"/>
  <c r="X105" i="18"/>
  <c r="Y105" i="18"/>
  <c r="Z105" i="18"/>
  <c r="AA105" i="18"/>
  <c r="X107" i="18"/>
  <c r="Y107" i="18"/>
  <c r="Z107" i="18"/>
  <c r="O107" i="21" s="1"/>
  <c r="AA107" i="18"/>
  <c r="X108" i="18"/>
  <c r="X109" i="18"/>
  <c r="Y109" i="18"/>
  <c r="Z109" i="18"/>
  <c r="AA109" i="18"/>
  <c r="X111" i="18"/>
  <c r="Y111" i="18"/>
  <c r="Z111" i="18"/>
  <c r="AA111" i="18"/>
  <c r="P111" i="21" s="1"/>
  <c r="X112" i="18"/>
  <c r="Y112" i="18"/>
  <c r="Z112" i="18"/>
  <c r="AA112" i="18"/>
  <c r="X113" i="18"/>
  <c r="Y113" i="18"/>
  <c r="Z113" i="18"/>
  <c r="AA113" i="18"/>
  <c r="X114" i="18"/>
  <c r="Y114" i="18"/>
  <c r="Z114" i="18"/>
  <c r="AA114" i="18"/>
  <c r="P114" i="21" s="1"/>
  <c r="X115" i="18"/>
  <c r="M115" i="21" s="1"/>
  <c r="Y115" i="18"/>
  <c r="N115" i="21" s="1"/>
  <c r="Z115" i="18"/>
  <c r="AA115" i="18"/>
  <c r="X117" i="18"/>
  <c r="M117" i="21" s="1"/>
  <c r="Y117" i="18"/>
  <c r="Z117" i="18"/>
  <c r="O117" i="21" s="1"/>
  <c r="AA117" i="18"/>
  <c r="X120" i="18"/>
  <c r="M120" i="21" s="1"/>
  <c r="Y120" i="18"/>
  <c r="Z120" i="18"/>
  <c r="O120" i="21" s="1"/>
  <c r="AA120" i="18"/>
  <c r="X121" i="18"/>
  <c r="Y121" i="18"/>
  <c r="Z121" i="18"/>
  <c r="AA121" i="18"/>
  <c r="P121" i="21" s="1"/>
  <c r="X124" i="18"/>
  <c r="Y124" i="18"/>
  <c r="Z124" i="18"/>
  <c r="AA124" i="18"/>
  <c r="P124" i="21" s="1"/>
  <c r="X125" i="18"/>
  <c r="Y125" i="18"/>
  <c r="N125" i="21" s="1"/>
  <c r="Z125" i="18"/>
  <c r="AA125" i="18"/>
  <c r="X127" i="18"/>
  <c r="X128" i="18"/>
  <c r="X130" i="18"/>
  <c r="Y130" i="18"/>
  <c r="Z130" i="18"/>
  <c r="AA130" i="18"/>
  <c r="P130" i="21" s="1"/>
  <c r="X131" i="18"/>
  <c r="Y131" i="18"/>
  <c r="Z131" i="18"/>
  <c r="AA131" i="18"/>
  <c r="P131" i="21" s="1"/>
  <c r="X133" i="18"/>
  <c r="M133" i="21" s="1"/>
  <c r="Y133" i="18"/>
  <c r="N133" i="21" s="1"/>
  <c r="Z133" i="18"/>
  <c r="O133" i="21" s="1"/>
  <c r="AA133" i="18"/>
  <c r="P133" i="21" s="1"/>
  <c r="X134" i="18"/>
  <c r="Y134" i="18"/>
  <c r="N134" i="21" s="1"/>
  <c r="Z134" i="18"/>
  <c r="AA134" i="18"/>
  <c r="X137" i="18"/>
  <c r="Y137" i="18"/>
  <c r="Z137" i="18"/>
  <c r="AA137" i="18"/>
  <c r="P137" i="21" s="1"/>
  <c r="X138" i="18"/>
  <c r="Y138" i="18"/>
  <c r="Z138" i="18"/>
  <c r="AA138" i="18"/>
  <c r="X141" i="18"/>
  <c r="Y141" i="18"/>
  <c r="Z141" i="18"/>
  <c r="AA141" i="18"/>
  <c r="X143" i="18"/>
  <c r="Y143" i="18"/>
  <c r="Z143" i="18"/>
  <c r="AA143" i="18"/>
  <c r="X144" i="18"/>
  <c r="Y144" i="18"/>
  <c r="N144" i="21" s="1"/>
  <c r="Z144" i="18"/>
  <c r="O144" i="21" s="1"/>
  <c r="AA144" i="18"/>
  <c r="X145" i="18"/>
  <c r="Y145" i="18" s="1"/>
  <c r="Z145" i="18" s="1"/>
  <c r="AA145" i="18" s="1"/>
  <c r="X146" i="18"/>
  <c r="Y146" i="18"/>
  <c r="N146" i="21" s="1"/>
  <c r="Z146" i="18"/>
  <c r="AA146" i="18"/>
  <c r="X147" i="18"/>
  <c r="Y147" i="18"/>
  <c r="Z147" i="18"/>
  <c r="O147" i="21" s="1"/>
  <c r="AA147" i="18"/>
  <c r="X148" i="18"/>
  <c r="Y148" i="18"/>
  <c r="Z148" i="18"/>
  <c r="O148" i="21" s="1"/>
  <c r="AA148" i="18"/>
  <c r="P148" i="21" s="1"/>
  <c r="X150" i="18"/>
  <c r="M150" i="21" s="1"/>
  <c r="Y150" i="18"/>
  <c r="N150" i="21" s="1"/>
  <c r="Z150" i="18"/>
  <c r="O150" i="21" s="1"/>
  <c r="AA150" i="18"/>
  <c r="P150" i="21" s="1"/>
  <c r="X151" i="18"/>
  <c r="Y151" i="18"/>
  <c r="Z151" i="18"/>
  <c r="AA151" i="18"/>
  <c r="X152" i="18"/>
  <c r="Y152" i="18"/>
  <c r="Z152" i="18"/>
  <c r="AA152" i="18"/>
  <c r="X153" i="18"/>
  <c r="Y153" i="18"/>
  <c r="N153" i="21" s="1"/>
  <c r="Z153" i="18"/>
  <c r="AA153" i="18"/>
  <c r="X154" i="18"/>
  <c r="Y154" i="18"/>
  <c r="Z154" i="18"/>
  <c r="O154" i="21" s="1"/>
  <c r="AA154" i="18"/>
  <c r="P154" i="21" s="1"/>
  <c r="X155" i="18"/>
  <c r="M155" i="21" s="1"/>
  <c r="Y155" i="18"/>
  <c r="Z155" i="18"/>
  <c r="AA155" i="18"/>
  <c r="P155" i="21" s="1"/>
  <c r="X156" i="18"/>
  <c r="Y156" i="18"/>
  <c r="N156" i="21" s="1"/>
  <c r="Z156" i="18"/>
  <c r="AA156" i="18"/>
  <c r="X158" i="18"/>
  <c r="Y158" i="18"/>
  <c r="Z158" i="18"/>
  <c r="AA158" i="18"/>
  <c r="X159" i="18"/>
  <c r="Y159" i="18"/>
  <c r="Z159" i="18"/>
  <c r="AA159" i="18"/>
  <c r="X160" i="18"/>
  <c r="Y160" i="18"/>
  <c r="Z160" i="18"/>
  <c r="AA160" i="18"/>
  <c r="X161" i="18"/>
  <c r="Y161" i="18"/>
  <c r="Z161" i="18"/>
  <c r="AA161" i="18"/>
  <c r="X163" i="18"/>
  <c r="Y163" i="18"/>
  <c r="Z163" i="18"/>
  <c r="AA163" i="18"/>
  <c r="X165" i="18"/>
  <c r="Y165" i="18"/>
  <c r="Z165" i="18"/>
  <c r="AA165" i="18"/>
  <c r="X166" i="18"/>
  <c r="M166" i="21" s="1"/>
  <c r="Y166" i="18"/>
  <c r="Z166" i="18"/>
  <c r="AA166" i="18"/>
  <c r="X168" i="18"/>
  <c r="Y168" i="18"/>
  <c r="Z168" i="18"/>
  <c r="AA168" i="18"/>
  <c r="X169" i="18"/>
  <c r="M169" i="21" s="1"/>
  <c r="Y169" i="18"/>
  <c r="N169" i="21" s="1"/>
  <c r="Z169" i="18"/>
  <c r="O169" i="21" s="1"/>
  <c r="AA169" i="18"/>
  <c r="P169" i="21" s="1"/>
  <c r="X170" i="18"/>
  <c r="Y170" i="18"/>
  <c r="N170" i="21" s="1"/>
  <c r="Z170" i="18"/>
  <c r="O170" i="21" s="1"/>
  <c r="AA170" i="18"/>
  <c r="X172" i="18"/>
  <c r="Y172" i="18"/>
  <c r="Z172" i="18"/>
  <c r="AA172" i="18"/>
  <c r="X178" i="18"/>
  <c r="Y178" i="18"/>
  <c r="Z178" i="18"/>
  <c r="AA178" i="18"/>
  <c r="X179" i="18"/>
  <c r="Y179" i="18"/>
  <c r="Z179" i="18"/>
  <c r="O179" i="21" s="1"/>
  <c r="AA179" i="18"/>
  <c r="P179" i="21" s="1"/>
  <c r="X181" i="18"/>
  <c r="M181" i="21" s="1"/>
  <c r="Y181" i="18"/>
  <c r="Z181" i="18"/>
  <c r="AA181" i="18"/>
  <c r="X183" i="18"/>
  <c r="Y183" i="18"/>
  <c r="N183" i="21" s="1"/>
  <c r="Z183" i="18"/>
  <c r="O183" i="21" s="1"/>
  <c r="AA183" i="18"/>
  <c r="X184" i="18"/>
  <c r="Y184" i="18"/>
  <c r="Z184" i="18"/>
  <c r="AA184" i="18"/>
  <c r="X188" i="18"/>
  <c r="Y188" i="18"/>
  <c r="Z188" i="18"/>
  <c r="AA188" i="18"/>
  <c r="X189" i="18"/>
  <c r="M189" i="21" s="1"/>
  <c r="Y189" i="18"/>
  <c r="N189" i="21" s="1"/>
  <c r="Z189" i="18"/>
  <c r="O189" i="21" s="1"/>
  <c r="AA189" i="18"/>
  <c r="P189" i="21" s="1"/>
  <c r="X190" i="18"/>
  <c r="Y190" i="18"/>
  <c r="Z190" i="18"/>
  <c r="O190" i="21" s="1"/>
  <c r="AA190" i="18"/>
  <c r="X192" i="18"/>
  <c r="M192" i="21" s="1"/>
  <c r="Y192" i="18"/>
  <c r="N192" i="21" s="1"/>
  <c r="Z192" i="18"/>
  <c r="AA192" i="18"/>
  <c r="P192" i="21" s="1"/>
  <c r="X193" i="18"/>
  <c r="Y193" i="18"/>
  <c r="Z193" i="18"/>
  <c r="AA193" i="18"/>
  <c r="X194" i="18"/>
  <c r="Y194" i="18"/>
  <c r="Z194" i="18"/>
  <c r="AA194" i="18"/>
  <c r="X195" i="18"/>
  <c r="M195" i="21" s="1"/>
  <c r="Y195" i="18"/>
  <c r="Z195" i="18"/>
  <c r="AA195" i="18"/>
  <c r="X196" i="18"/>
  <c r="Y196" i="18"/>
  <c r="N196" i="21" s="1"/>
  <c r="Z196" i="18"/>
  <c r="O196" i="21" s="1"/>
  <c r="AA196" i="18"/>
  <c r="P196" i="21" s="1"/>
  <c r="X197" i="18"/>
  <c r="Y197" i="18"/>
  <c r="N197" i="21" s="1"/>
  <c r="Z197" i="18"/>
  <c r="AA197" i="18"/>
  <c r="X198" i="18"/>
  <c r="Y198" i="18"/>
  <c r="Z198" i="18"/>
  <c r="AA198" i="18"/>
  <c r="X200" i="18"/>
  <c r="M200" i="21" s="1"/>
  <c r="Y200" i="18"/>
  <c r="Z200" i="18"/>
  <c r="AA200" i="18"/>
  <c r="X201" i="18"/>
  <c r="M201" i="21" s="1"/>
  <c r="Y201" i="18"/>
  <c r="Z201" i="18"/>
  <c r="O201" i="21" s="1"/>
  <c r="AA201" i="18"/>
  <c r="P201" i="21" s="1"/>
  <c r="X202" i="18"/>
  <c r="M202" i="21" s="1"/>
  <c r="Y202" i="18"/>
  <c r="Z202" i="18"/>
  <c r="AA202" i="18"/>
  <c r="X205" i="18"/>
  <c r="Y205" i="18"/>
  <c r="Z205" i="18"/>
  <c r="AA205" i="18"/>
  <c r="X207" i="18"/>
  <c r="Y207" i="18"/>
  <c r="N207" i="21" s="1"/>
  <c r="Z207" i="18"/>
  <c r="AA207" i="18"/>
  <c r="X208" i="18"/>
  <c r="Y208" i="18"/>
  <c r="Z208" i="18"/>
  <c r="AA208" i="18"/>
  <c r="X209" i="18"/>
  <c r="Y209" i="18" s="1"/>
  <c r="Z209" i="18" s="1"/>
  <c r="X211" i="18"/>
  <c r="M211" i="21" s="1"/>
  <c r="Y211" i="18"/>
  <c r="N211" i="21" s="1"/>
  <c r="Z211" i="18"/>
  <c r="AA211" i="18"/>
  <c r="X212" i="18"/>
  <c r="Y212" i="18"/>
  <c r="Z212" i="18"/>
  <c r="AA212" i="18"/>
  <c r="X213" i="18"/>
  <c r="M213" i="21" s="1"/>
  <c r="Y213" i="18"/>
  <c r="N213" i="21" s="1"/>
  <c r="Z213" i="18"/>
  <c r="O213" i="21" s="1"/>
  <c r="AA213" i="18"/>
  <c r="P213" i="21" s="1"/>
  <c r="X214" i="18"/>
  <c r="Y214" i="18"/>
  <c r="Z214" i="18"/>
  <c r="O214" i="21" s="1"/>
  <c r="AA214" i="18"/>
  <c r="X216" i="18"/>
  <c r="Y216" i="18"/>
  <c r="Z216" i="18"/>
  <c r="AA216" i="18"/>
  <c r="X218" i="18"/>
  <c r="Y218" i="18"/>
  <c r="Z218" i="18"/>
  <c r="O218" i="21" s="1"/>
  <c r="AA218" i="18"/>
  <c r="X219" i="18"/>
  <c r="Y219" i="18"/>
  <c r="Z219" i="18"/>
  <c r="AA219" i="18"/>
  <c r="X220" i="18"/>
  <c r="M220" i="21" s="1"/>
  <c r="Y220" i="18"/>
  <c r="N220" i="21" s="1"/>
  <c r="Z220" i="18"/>
  <c r="AA220" i="18"/>
  <c r="X223" i="18"/>
  <c r="X225" i="18"/>
  <c r="M225" i="23" s="1"/>
  <c r="Y225" i="18"/>
  <c r="Z225" i="18"/>
  <c r="AA225" i="18"/>
  <c r="X227" i="18"/>
  <c r="Y227" i="18"/>
  <c r="N227" i="23" s="1"/>
  <c r="Z227" i="18"/>
  <c r="O227" i="21" s="1"/>
  <c r="AA227" i="18"/>
  <c r="P227" i="23" s="1"/>
  <c r="X228" i="18"/>
  <c r="M228" i="21" s="1"/>
  <c r="Y228" i="18"/>
  <c r="N228" i="21" s="1"/>
  <c r="Z228" i="18"/>
  <c r="O228" i="21" s="1"/>
  <c r="AA228" i="18"/>
  <c r="X26" i="18"/>
  <c r="Y26" i="18"/>
  <c r="Z26" i="18"/>
  <c r="AA26" i="18"/>
  <c r="X27" i="18"/>
  <c r="Y27" i="18"/>
  <c r="Z27" i="18"/>
  <c r="AA27" i="18"/>
  <c r="X28" i="18"/>
  <c r="Y28" i="18"/>
  <c r="Z28" i="18"/>
  <c r="AA28" i="18"/>
  <c r="X30" i="18"/>
  <c r="Y30" i="18"/>
  <c r="Z30" i="18"/>
  <c r="O30" i="21" s="1"/>
  <c r="AA30" i="18"/>
  <c r="X18" i="18"/>
  <c r="Y18" i="18"/>
  <c r="Z18" i="18"/>
  <c r="AA18" i="18"/>
  <c r="X19" i="18"/>
  <c r="Y19" i="18"/>
  <c r="Z19" i="18"/>
  <c r="O19" i="21" s="1"/>
  <c r="AA19" i="18"/>
  <c r="X21" i="18"/>
  <c r="M21" i="21" s="1"/>
  <c r="Y21" i="18"/>
  <c r="Z21" i="18"/>
  <c r="AA21" i="18"/>
  <c r="X25" i="18"/>
  <c r="Y25" i="18"/>
  <c r="Z25" i="18"/>
  <c r="AA25" i="18"/>
  <c r="X13" i="18"/>
  <c r="Y13" i="18"/>
  <c r="N13" i="21" s="1"/>
  <c r="Z13" i="18"/>
  <c r="AA13" i="18"/>
  <c r="X14" i="18"/>
  <c r="Y14" i="18"/>
  <c r="Z14" i="18"/>
  <c r="AA14" i="18"/>
  <c r="X15" i="18"/>
  <c r="Y15" i="18"/>
  <c r="Z15" i="18"/>
  <c r="AA15" i="18"/>
  <c r="X17" i="18"/>
  <c r="M17" i="21" s="1"/>
  <c r="Y17" i="18"/>
  <c r="N17" i="21" s="1"/>
  <c r="Z17" i="18"/>
  <c r="O17" i="21" s="1"/>
  <c r="AA17" i="18"/>
  <c r="P17" i="21" s="1"/>
  <c r="X12" i="18"/>
  <c r="Y12" i="18"/>
  <c r="Z12" i="18"/>
  <c r="AA12" i="18"/>
  <c r="X8" i="18"/>
  <c r="Y8" i="18"/>
  <c r="N8" i="23" s="1"/>
  <c r="Z8" i="18"/>
  <c r="O8" i="23" s="1"/>
  <c r="AA8" i="18"/>
  <c r="P8" i="23" s="1"/>
  <c r="X9" i="18"/>
  <c r="M9" i="23" s="1"/>
  <c r="Y9" i="18"/>
  <c r="N9" i="21" s="1"/>
  <c r="Z9" i="18"/>
  <c r="AA9" i="18"/>
  <c r="X10" i="18"/>
  <c r="Y10" i="18"/>
  <c r="N10" i="21" s="1"/>
  <c r="Z10" i="18"/>
  <c r="AA10" i="18"/>
  <c r="X11" i="18"/>
  <c r="Y11" i="18"/>
  <c r="X7" i="18"/>
  <c r="X29" i="18"/>
  <c r="Y29" i="18" s="1"/>
  <c r="X42" i="18"/>
  <c r="X56" i="18"/>
  <c r="X140" i="18"/>
  <c r="X199" i="18"/>
  <c r="Y199" i="18" s="1"/>
  <c r="Z199" i="18" s="1"/>
  <c r="X210" i="18"/>
  <c r="Y210" i="18" s="1"/>
  <c r="AK31" i="11"/>
  <c r="AJ31" i="11"/>
  <c r="AI31" i="11"/>
  <c r="AH31" i="11"/>
  <c r="AG31" i="11"/>
  <c r="AF31" i="11"/>
  <c r="AE31" i="11"/>
  <c r="AG29" i="11"/>
  <c r="AG30" i="11" s="1"/>
  <c r="AF29" i="11"/>
  <c r="AE29" i="11"/>
  <c r="AG15" i="11"/>
  <c r="AG16" i="11" s="1"/>
  <c r="AF15" i="11"/>
  <c r="AK17" i="11"/>
  <c r="AJ17" i="11"/>
  <c r="AI17" i="11"/>
  <c r="AH17" i="11"/>
  <c r="AG17" i="11"/>
  <c r="AF17" i="11"/>
  <c r="AE17" i="11"/>
  <c r="AE15" i="11"/>
  <c r="AE12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6" i="11"/>
  <c r="W127" i="11"/>
  <c r="W128" i="11"/>
  <c r="W129" i="11"/>
  <c r="W130" i="11"/>
  <c r="W131" i="11"/>
  <c r="W132" i="11"/>
  <c r="W133" i="11"/>
  <c r="W134" i="11"/>
  <c r="W135" i="11"/>
  <c r="W136" i="11"/>
  <c r="W137" i="11"/>
  <c r="W138" i="11"/>
  <c r="W139" i="11"/>
  <c r="W140" i="11"/>
  <c r="W141" i="11"/>
  <c r="W142" i="11"/>
  <c r="W143" i="11"/>
  <c r="W144" i="11"/>
  <c r="W145" i="11"/>
  <c r="W146" i="11"/>
  <c r="W147" i="11"/>
  <c r="W148" i="11"/>
  <c r="W149" i="11"/>
  <c r="W150" i="11"/>
  <c r="W151" i="11"/>
  <c r="W152" i="11"/>
  <c r="W153" i="11"/>
  <c r="W154" i="11"/>
  <c r="W155" i="11"/>
  <c r="W156" i="11"/>
  <c r="W157" i="11"/>
  <c r="W158" i="11"/>
  <c r="W159" i="11"/>
  <c r="W160" i="11"/>
  <c r="W161" i="11"/>
  <c r="W162" i="11"/>
  <c r="W163" i="11"/>
  <c r="W164" i="11"/>
  <c r="W165" i="11"/>
  <c r="W166" i="11"/>
  <c r="W167" i="11"/>
  <c r="W168" i="11"/>
  <c r="W169" i="11"/>
  <c r="W170" i="11"/>
  <c r="W171" i="11"/>
  <c r="W172" i="11"/>
  <c r="W173" i="11"/>
  <c r="W174" i="11"/>
  <c r="W175" i="11"/>
  <c r="W176" i="11"/>
  <c r="W177" i="11"/>
  <c r="W178" i="11"/>
  <c r="W179" i="11"/>
  <c r="W180" i="11"/>
  <c r="W181" i="11"/>
  <c r="W182" i="11"/>
  <c r="W183" i="11"/>
  <c r="W184" i="11"/>
  <c r="W185" i="11"/>
  <c r="W186" i="11"/>
  <c r="W187" i="11"/>
  <c r="W188" i="11"/>
  <c r="W189" i="11"/>
  <c r="W190" i="11"/>
  <c r="W191" i="11"/>
  <c r="W192" i="11"/>
  <c r="W193" i="11"/>
  <c r="W194" i="11"/>
  <c r="W195" i="11"/>
  <c r="W196" i="11"/>
  <c r="W197" i="11"/>
  <c r="W198" i="11"/>
  <c r="W199" i="11"/>
  <c r="W200" i="11"/>
  <c r="W201" i="11"/>
  <c r="W202" i="11"/>
  <c r="W203" i="11"/>
  <c r="W204" i="11"/>
  <c r="W205" i="11"/>
  <c r="W206" i="11"/>
  <c r="W207" i="11"/>
  <c r="W208" i="11"/>
  <c r="W209" i="11"/>
  <c r="W210" i="11"/>
  <c r="W211" i="11"/>
  <c r="W212" i="11"/>
  <c r="W213" i="11"/>
  <c r="W214" i="11"/>
  <c r="W215" i="11"/>
  <c r="W216" i="11"/>
  <c r="W217" i="11"/>
  <c r="W218" i="11"/>
  <c r="W219" i="11"/>
  <c r="W220" i="11"/>
  <c r="W221" i="11"/>
  <c r="W222" i="11"/>
  <c r="W223" i="11"/>
  <c r="W224" i="11"/>
  <c r="W225" i="11"/>
  <c r="W226" i="11"/>
  <c r="W227" i="11"/>
  <c r="W228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149" i="11"/>
  <c r="Q150" i="11"/>
  <c r="Q151" i="11"/>
  <c r="Q152" i="11"/>
  <c r="Q153" i="11"/>
  <c r="Q154" i="11"/>
  <c r="Q155" i="11"/>
  <c r="Q156" i="11"/>
  <c r="Q157" i="11"/>
  <c r="Q158" i="11"/>
  <c r="Q159" i="11"/>
  <c r="Q160" i="11"/>
  <c r="Q161" i="11"/>
  <c r="Q162" i="11"/>
  <c r="Q163" i="11"/>
  <c r="Q164" i="11"/>
  <c r="Q165" i="11"/>
  <c r="Q166" i="11"/>
  <c r="Q167" i="11"/>
  <c r="Q168" i="11"/>
  <c r="Q169" i="11"/>
  <c r="Q170" i="11"/>
  <c r="Q171" i="11"/>
  <c r="Q172" i="11"/>
  <c r="Q173" i="11"/>
  <c r="Q174" i="11"/>
  <c r="Q175" i="11"/>
  <c r="Q176" i="11"/>
  <c r="Q177" i="11"/>
  <c r="Q178" i="11"/>
  <c r="Q179" i="11"/>
  <c r="Q180" i="11"/>
  <c r="Q181" i="11"/>
  <c r="Q182" i="11"/>
  <c r="Q183" i="11"/>
  <c r="Q184" i="11"/>
  <c r="Q185" i="11"/>
  <c r="Q186" i="11"/>
  <c r="Q187" i="11"/>
  <c r="Q188" i="11"/>
  <c r="Q189" i="11"/>
  <c r="Q190" i="11"/>
  <c r="Q191" i="11"/>
  <c r="Q192" i="11"/>
  <c r="Q193" i="11"/>
  <c r="Q194" i="11"/>
  <c r="Q195" i="11"/>
  <c r="Q196" i="11"/>
  <c r="Q197" i="11"/>
  <c r="Q198" i="11"/>
  <c r="Q199" i="11"/>
  <c r="Q200" i="11"/>
  <c r="Q201" i="11"/>
  <c r="Q202" i="11"/>
  <c r="Q203" i="11"/>
  <c r="Q204" i="11"/>
  <c r="Q205" i="11"/>
  <c r="Q206" i="11"/>
  <c r="Q207" i="11"/>
  <c r="Q208" i="11"/>
  <c r="Q209" i="11"/>
  <c r="Q210" i="11"/>
  <c r="Q211" i="11"/>
  <c r="Q212" i="11"/>
  <c r="Q213" i="11"/>
  <c r="Q214" i="11"/>
  <c r="Q215" i="11"/>
  <c r="Q216" i="11"/>
  <c r="Q217" i="11"/>
  <c r="Q218" i="11"/>
  <c r="Q219" i="11"/>
  <c r="Q220" i="11"/>
  <c r="Q221" i="11"/>
  <c r="Q222" i="11"/>
  <c r="Q223" i="11"/>
  <c r="Q224" i="11"/>
  <c r="Q225" i="11"/>
  <c r="Q226" i="11"/>
  <c r="Q227" i="11"/>
  <c r="Q228" i="11"/>
  <c r="Q6" i="11"/>
  <c r="K230" i="11"/>
  <c r="W6" i="11"/>
  <c r="K209" i="21"/>
  <c r="N209" i="21" s="1"/>
  <c r="K223" i="21"/>
  <c r="M8" i="25"/>
  <c r="M9" i="25"/>
  <c r="M10" i="25"/>
  <c r="M12" i="25"/>
  <c r="M13" i="25"/>
  <c r="M14" i="25"/>
  <c r="M15" i="25"/>
  <c r="M17" i="25"/>
  <c r="M18" i="25"/>
  <c r="M19" i="25"/>
  <c r="M21" i="25"/>
  <c r="M25" i="25"/>
  <c r="M26" i="25"/>
  <c r="M27" i="25"/>
  <c r="M28" i="25"/>
  <c r="M30" i="25"/>
  <c r="M32" i="25"/>
  <c r="M33" i="25"/>
  <c r="M34" i="25"/>
  <c r="M35" i="25"/>
  <c r="M37" i="25"/>
  <c r="M39" i="25"/>
  <c r="M40" i="25"/>
  <c r="M41" i="25"/>
  <c r="M43" i="25"/>
  <c r="M44" i="25"/>
  <c r="M45" i="25"/>
  <c r="M46" i="25"/>
  <c r="M50" i="25"/>
  <c r="M51" i="25"/>
  <c r="M52" i="25"/>
  <c r="M53" i="25"/>
  <c r="M54" i="25"/>
  <c r="M55" i="25"/>
  <c r="M57" i="25"/>
  <c r="M58" i="25"/>
  <c r="M59" i="25"/>
  <c r="M60" i="25"/>
  <c r="M61" i="25"/>
  <c r="M63" i="25"/>
  <c r="M65" i="25"/>
  <c r="M66" i="25"/>
  <c r="M69" i="25"/>
  <c r="M70" i="25"/>
  <c r="M71" i="25"/>
  <c r="M72" i="25"/>
  <c r="M73" i="25"/>
  <c r="M74" i="25"/>
  <c r="M75" i="25"/>
  <c r="M76" i="25"/>
  <c r="M77" i="25"/>
  <c r="M78" i="25"/>
  <c r="M79" i="25"/>
  <c r="M81" i="25"/>
  <c r="M82" i="25"/>
  <c r="M83" i="25"/>
  <c r="M84" i="25"/>
  <c r="M86" i="25"/>
  <c r="M87" i="25"/>
  <c r="M88" i="25"/>
  <c r="M89" i="25"/>
  <c r="M95" i="25"/>
  <c r="M97" i="25"/>
  <c r="M98" i="25"/>
  <c r="M99" i="25"/>
  <c r="M100" i="25"/>
  <c r="M101" i="25"/>
  <c r="M102" i="25"/>
  <c r="M103" i="25"/>
  <c r="M104" i="25"/>
  <c r="M105" i="25"/>
  <c r="M107" i="25"/>
  <c r="M109" i="25"/>
  <c r="M111" i="25"/>
  <c r="M112" i="25"/>
  <c r="M113" i="25"/>
  <c r="M114" i="25"/>
  <c r="M115" i="25"/>
  <c r="M117" i="25"/>
  <c r="M120" i="25"/>
  <c r="M121" i="25"/>
  <c r="M124" i="25"/>
  <c r="M125" i="25"/>
  <c r="M130" i="25"/>
  <c r="M131" i="25"/>
  <c r="M133" i="25"/>
  <c r="M134" i="25"/>
  <c r="M135" i="25"/>
  <c r="M137" i="25"/>
  <c r="M138" i="25"/>
  <c r="M141" i="25"/>
  <c r="M143" i="25"/>
  <c r="M144" i="25"/>
  <c r="M145" i="25"/>
  <c r="M146" i="25"/>
  <c r="M147" i="25"/>
  <c r="M148" i="25"/>
  <c r="M150" i="25"/>
  <c r="M151" i="25"/>
  <c r="M152" i="25"/>
  <c r="M153" i="25"/>
  <c r="M154" i="25"/>
  <c r="M155" i="25"/>
  <c r="M156" i="25"/>
  <c r="M158" i="25"/>
  <c r="M159" i="25"/>
  <c r="M160" i="25"/>
  <c r="M161" i="25"/>
  <c r="M163" i="25"/>
  <c r="M165" i="25"/>
  <c r="M166" i="25"/>
  <c r="M168" i="25"/>
  <c r="M169" i="25"/>
  <c r="M170" i="25"/>
  <c r="M172" i="25"/>
  <c r="M178" i="25"/>
  <c r="M179" i="25"/>
  <c r="M181" i="25"/>
  <c r="M183" i="25"/>
  <c r="M184" i="25"/>
  <c r="M188" i="25"/>
  <c r="M189" i="25"/>
  <c r="M190" i="25"/>
  <c r="M192" i="25"/>
  <c r="M193" i="25"/>
  <c r="M194" i="25"/>
  <c r="M195" i="25"/>
  <c r="M196" i="25"/>
  <c r="M197" i="25"/>
  <c r="M198" i="25"/>
  <c r="M200" i="25"/>
  <c r="M201" i="25"/>
  <c r="M202" i="25"/>
  <c r="M205" i="25"/>
  <c r="M207" i="25"/>
  <c r="M208" i="25"/>
  <c r="M209" i="25"/>
  <c r="M211" i="25"/>
  <c r="M212" i="25"/>
  <c r="M213" i="25"/>
  <c r="M214" i="25"/>
  <c r="M216" i="25"/>
  <c r="M218" i="25"/>
  <c r="M219" i="25"/>
  <c r="M220" i="25"/>
  <c r="M223" i="25"/>
  <c r="M225" i="25"/>
  <c r="M227" i="25"/>
  <c r="M228" i="25"/>
  <c r="H228" i="32"/>
  <c r="G228" i="32"/>
  <c r="F228" i="32"/>
  <c r="H227" i="32"/>
  <c r="G227" i="32"/>
  <c r="F227" i="32"/>
  <c r="H226" i="32"/>
  <c r="G226" i="32"/>
  <c r="F226" i="32"/>
  <c r="H225" i="32"/>
  <c r="G225" i="32"/>
  <c r="F225" i="32"/>
  <c r="H224" i="32"/>
  <c r="G224" i="32"/>
  <c r="F224" i="32"/>
  <c r="H223" i="32"/>
  <c r="G223" i="32"/>
  <c r="F223" i="32"/>
  <c r="H222" i="32"/>
  <c r="G222" i="32"/>
  <c r="F222" i="32"/>
  <c r="H221" i="32"/>
  <c r="G221" i="32"/>
  <c r="F221" i="32"/>
  <c r="H220" i="32"/>
  <c r="G220" i="32"/>
  <c r="F220" i="32"/>
  <c r="H219" i="32"/>
  <c r="G219" i="32"/>
  <c r="F219" i="32"/>
  <c r="H218" i="32"/>
  <c r="G218" i="32"/>
  <c r="F218" i="32"/>
  <c r="H217" i="32"/>
  <c r="G217" i="32"/>
  <c r="F217" i="32"/>
  <c r="H216" i="32"/>
  <c r="G216" i="32"/>
  <c r="F216" i="32"/>
  <c r="H215" i="32"/>
  <c r="G215" i="32"/>
  <c r="F215" i="32"/>
  <c r="H214" i="32"/>
  <c r="G214" i="32"/>
  <c r="F214" i="32"/>
  <c r="H213" i="32"/>
  <c r="G213" i="32"/>
  <c r="F213" i="32"/>
  <c r="H212" i="32"/>
  <c r="G212" i="32"/>
  <c r="F212" i="32"/>
  <c r="H211" i="32"/>
  <c r="G211" i="32"/>
  <c r="F211" i="32"/>
  <c r="H210" i="32"/>
  <c r="G210" i="32"/>
  <c r="F210" i="32"/>
  <c r="H209" i="32"/>
  <c r="G209" i="32"/>
  <c r="F209" i="32"/>
  <c r="H208" i="32"/>
  <c r="G208" i="32"/>
  <c r="F208" i="32"/>
  <c r="H207" i="32"/>
  <c r="G207" i="32"/>
  <c r="F207" i="32"/>
  <c r="H206" i="32"/>
  <c r="G206" i="32"/>
  <c r="F206" i="32"/>
  <c r="H205" i="32"/>
  <c r="G205" i="32"/>
  <c r="F205" i="32"/>
  <c r="H204" i="32"/>
  <c r="G204" i="32"/>
  <c r="F204" i="32"/>
  <c r="H203" i="32"/>
  <c r="G203" i="32"/>
  <c r="F203" i="32"/>
  <c r="H202" i="32"/>
  <c r="G202" i="32"/>
  <c r="F202" i="32"/>
  <c r="H201" i="32"/>
  <c r="G201" i="32"/>
  <c r="F201" i="32"/>
  <c r="H200" i="32"/>
  <c r="G200" i="32"/>
  <c r="F200" i="32"/>
  <c r="H199" i="32"/>
  <c r="G199" i="32"/>
  <c r="F199" i="32"/>
  <c r="H198" i="32"/>
  <c r="G198" i="32"/>
  <c r="F198" i="32"/>
  <c r="H197" i="32"/>
  <c r="G197" i="32"/>
  <c r="F197" i="32"/>
  <c r="H196" i="32"/>
  <c r="G196" i="32"/>
  <c r="F196" i="32"/>
  <c r="H195" i="32"/>
  <c r="G195" i="32"/>
  <c r="F195" i="32"/>
  <c r="H194" i="32"/>
  <c r="G194" i="32"/>
  <c r="F194" i="32"/>
  <c r="H193" i="32"/>
  <c r="G193" i="32"/>
  <c r="F193" i="32"/>
  <c r="H192" i="32"/>
  <c r="G192" i="32"/>
  <c r="F192" i="32"/>
  <c r="H191" i="32"/>
  <c r="G191" i="32"/>
  <c r="F191" i="32"/>
  <c r="H190" i="32"/>
  <c r="G190" i="32"/>
  <c r="F190" i="32"/>
  <c r="H189" i="32"/>
  <c r="G189" i="32"/>
  <c r="F189" i="32"/>
  <c r="H188" i="32"/>
  <c r="G188" i="32"/>
  <c r="F188" i="32"/>
  <c r="H187" i="32"/>
  <c r="G187" i="32"/>
  <c r="F187" i="32"/>
  <c r="H186" i="32"/>
  <c r="G186" i="32"/>
  <c r="F186" i="32"/>
  <c r="H185" i="32"/>
  <c r="G185" i="32"/>
  <c r="F185" i="32"/>
  <c r="H184" i="32"/>
  <c r="G184" i="32"/>
  <c r="F184" i="32"/>
  <c r="H183" i="32"/>
  <c r="G183" i="32"/>
  <c r="F183" i="32"/>
  <c r="H182" i="32"/>
  <c r="G182" i="32"/>
  <c r="F182" i="32"/>
  <c r="H181" i="32"/>
  <c r="G181" i="32"/>
  <c r="F181" i="32"/>
  <c r="H180" i="32"/>
  <c r="G180" i="32"/>
  <c r="F180" i="32"/>
  <c r="H179" i="32"/>
  <c r="G179" i="32"/>
  <c r="F179" i="32"/>
  <c r="H178" i="32"/>
  <c r="G178" i="32"/>
  <c r="F178" i="32"/>
  <c r="H177" i="32"/>
  <c r="G177" i="32"/>
  <c r="F177" i="32"/>
  <c r="H176" i="32"/>
  <c r="G176" i="32"/>
  <c r="F176" i="32"/>
  <c r="H175" i="32"/>
  <c r="G175" i="32"/>
  <c r="F175" i="32"/>
  <c r="H174" i="32"/>
  <c r="G174" i="32"/>
  <c r="F174" i="32"/>
  <c r="H173" i="32"/>
  <c r="G173" i="32"/>
  <c r="F173" i="32"/>
  <c r="H172" i="32"/>
  <c r="G172" i="32"/>
  <c r="F172" i="32"/>
  <c r="H171" i="32"/>
  <c r="G171" i="32"/>
  <c r="F171" i="32"/>
  <c r="H170" i="32"/>
  <c r="G170" i="32"/>
  <c r="F170" i="32"/>
  <c r="H169" i="32"/>
  <c r="G169" i="32"/>
  <c r="F169" i="32"/>
  <c r="H168" i="32"/>
  <c r="G168" i="32"/>
  <c r="F168" i="32"/>
  <c r="H167" i="32"/>
  <c r="G167" i="32"/>
  <c r="F167" i="32"/>
  <c r="H166" i="32"/>
  <c r="G166" i="32"/>
  <c r="F166" i="32"/>
  <c r="H165" i="32"/>
  <c r="G165" i="32"/>
  <c r="F165" i="32"/>
  <c r="H164" i="32"/>
  <c r="G164" i="32"/>
  <c r="F164" i="32"/>
  <c r="H163" i="32"/>
  <c r="G163" i="32"/>
  <c r="F163" i="32"/>
  <c r="H162" i="32"/>
  <c r="G162" i="32"/>
  <c r="F162" i="32"/>
  <c r="H161" i="32"/>
  <c r="G161" i="32"/>
  <c r="F161" i="32"/>
  <c r="H160" i="32"/>
  <c r="G160" i="32"/>
  <c r="F160" i="32"/>
  <c r="H159" i="32"/>
  <c r="G159" i="32"/>
  <c r="F159" i="32"/>
  <c r="H158" i="32"/>
  <c r="G158" i="32"/>
  <c r="F158" i="32"/>
  <c r="H157" i="32"/>
  <c r="G157" i="32"/>
  <c r="F157" i="32"/>
  <c r="H156" i="32"/>
  <c r="G156" i="32"/>
  <c r="F156" i="32"/>
  <c r="H155" i="32"/>
  <c r="G155" i="32"/>
  <c r="F155" i="32"/>
  <c r="H154" i="32"/>
  <c r="G154" i="32"/>
  <c r="F154" i="32"/>
  <c r="H153" i="32"/>
  <c r="G153" i="32"/>
  <c r="F153" i="32"/>
  <c r="H152" i="32"/>
  <c r="G152" i="32"/>
  <c r="F152" i="32"/>
  <c r="H151" i="32"/>
  <c r="G151" i="32"/>
  <c r="F151" i="32"/>
  <c r="H150" i="32"/>
  <c r="G150" i="32"/>
  <c r="F150" i="32"/>
  <c r="H149" i="32"/>
  <c r="G149" i="32"/>
  <c r="F149" i="32"/>
  <c r="H148" i="32"/>
  <c r="G148" i="32"/>
  <c r="F148" i="32"/>
  <c r="H147" i="32"/>
  <c r="G147" i="32"/>
  <c r="F147" i="32"/>
  <c r="H146" i="32"/>
  <c r="G146" i="32"/>
  <c r="F146" i="32"/>
  <c r="H145" i="32"/>
  <c r="G145" i="32"/>
  <c r="F145" i="32"/>
  <c r="H144" i="32"/>
  <c r="G144" i="32"/>
  <c r="F144" i="32"/>
  <c r="H143" i="32"/>
  <c r="G143" i="32"/>
  <c r="F143" i="32"/>
  <c r="H142" i="32"/>
  <c r="G142" i="32"/>
  <c r="F142" i="32"/>
  <c r="H141" i="32"/>
  <c r="G141" i="32"/>
  <c r="F141" i="32"/>
  <c r="H140" i="32"/>
  <c r="G140" i="32"/>
  <c r="F140" i="32"/>
  <c r="H139" i="32"/>
  <c r="G139" i="32"/>
  <c r="F139" i="32"/>
  <c r="H138" i="32"/>
  <c r="G138" i="32"/>
  <c r="F138" i="32"/>
  <c r="H137" i="32"/>
  <c r="G137" i="32"/>
  <c r="F137" i="32"/>
  <c r="H136" i="32"/>
  <c r="G136" i="32"/>
  <c r="F136" i="32"/>
  <c r="H135" i="32"/>
  <c r="G135" i="32"/>
  <c r="F135" i="32"/>
  <c r="H134" i="32"/>
  <c r="G134" i="32"/>
  <c r="F134" i="32"/>
  <c r="H133" i="32"/>
  <c r="G133" i="32"/>
  <c r="F133" i="32"/>
  <c r="H132" i="32"/>
  <c r="G132" i="32"/>
  <c r="F132" i="32"/>
  <c r="H131" i="32"/>
  <c r="G131" i="32"/>
  <c r="F131" i="32"/>
  <c r="H130" i="32"/>
  <c r="G130" i="32"/>
  <c r="F130" i="32"/>
  <c r="H129" i="32"/>
  <c r="G129" i="32"/>
  <c r="F129" i="32"/>
  <c r="H128" i="32"/>
  <c r="G128" i="32"/>
  <c r="F128" i="32"/>
  <c r="H127" i="32"/>
  <c r="G127" i="32"/>
  <c r="F127" i="32"/>
  <c r="H126" i="32"/>
  <c r="G126" i="32"/>
  <c r="F126" i="32"/>
  <c r="H125" i="32"/>
  <c r="G125" i="32"/>
  <c r="F125" i="32"/>
  <c r="H124" i="32"/>
  <c r="G124" i="32"/>
  <c r="F124" i="32"/>
  <c r="H123" i="32"/>
  <c r="G123" i="32"/>
  <c r="F123" i="32"/>
  <c r="H122" i="32"/>
  <c r="G122" i="32"/>
  <c r="F122" i="32"/>
  <c r="H121" i="32"/>
  <c r="G121" i="32"/>
  <c r="F121" i="32"/>
  <c r="H120" i="32"/>
  <c r="G120" i="32"/>
  <c r="F120" i="32"/>
  <c r="H119" i="32"/>
  <c r="G119" i="32"/>
  <c r="F119" i="32"/>
  <c r="H118" i="32"/>
  <c r="G118" i="32"/>
  <c r="F118" i="32"/>
  <c r="H117" i="32"/>
  <c r="G117" i="32"/>
  <c r="F117" i="32"/>
  <c r="H116" i="32"/>
  <c r="G116" i="32"/>
  <c r="F116" i="32"/>
  <c r="H115" i="32"/>
  <c r="G115" i="32"/>
  <c r="F115" i="32"/>
  <c r="H114" i="32"/>
  <c r="G114" i="32"/>
  <c r="F114" i="32"/>
  <c r="H113" i="32"/>
  <c r="G113" i="32"/>
  <c r="F113" i="32"/>
  <c r="H112" i="32"/>
  <c r="G112" i="32"/>
  <c r="F112" i="32"/>
  <c r="H111" i="32"/>
  <c r="G111" i="32"/>
  <c r="F111" i="32"/>
  <c r="H110" i="32"/>
  <c r="G110" i="32"/>
  <c r="F110" i="32"/>
  <c r="H109" i="32"/>
  <c r="G109" i="32"/>
  <c r="F109" i="32"/>
  <c r="H108" i="32"/>
  <c r="G108" i="32"/>
  <c r="F108" i="32"/>
  <c r="H107" i="32"/>
  <c r="G107" i="32"/>
  <c r="F107" i="32"/>
  <c r="H106" i="32"/>
  <c r="G106" i="32"/>
  <c r="F106" i="32"/>
  <c r="H105" i="32"/>
  <c r="G105" i="32"/>
  <c r="F105" i="32"/>
  <c r="H104" i="32"/>
  <c r="G104" i="32"/>
  <c r="F104" i="32"/>
  <c r="H103" i="32"/>
  <c r="G103" i="32"/>
  <c r="F103" i="32"/>
  <c r="H102" i="32"/>
  <c r="G102" i="32"/>
  <c r="F102" i="32"/>
  <c r="H101" i="32"/>
  <c r="G101" i="32"/>
  <c r="F101" i="32"/>
  <c r="H100" i="32"/>
  <c r="G100" i="32"/>
  <c r="F100" i="32"/>
  <c r="H99" i="32"/>
  <c r="G99" i="32"/>
  <c r="F99" i="32"/>
  <c r="H98" i="32"/>
  <c r="G98" i="32"/>
  <c r="F98" i="32"/>
  <c r="H97" i="32"/>
  <c r="G97" i="32"/>
  <c r="F97" i="32"/>
  <c r="H96" i="32"/>
  <c r="G96" i="32"/>
  <c r="F96" i="32"/>
  <c r="H95" i="32"/>
  <c r="G95" i="32"/>
  <c r="F95" i="32"/>
  <c r="H94" i="32"/>
  <c r="G94" i="32"/>
  <c r="F94" i="32"/>
  <c r="H93" i="32"/>
  <c r="G93" i="32"/>
  <c r="F93" i="32"/>
  <c r="H92" i="32"/>
  <c r="G92" i="32"/>
  <c r="F92" i="32"/>
  <c r="H91" i="32"/>
  <c r="G91" i="32"/>
  <c r="F91" i="32"/>
  <c r="H90" i="32"/>
  <c r="G90" i="32"/>
  <c r="F90" i="32"/>
  <c r="H89" i="32"/>
  <c r="G89" i="32"/>
  <c r="F89" i="32"/>
  <c r="H88" i="32"/>
  <c r="G88" i="32"/>
  <c r="F88" i="32"/>
  <c r="H87" i="32"/>
  <c r="G87" i="32"/>
  <c r="F87" i="32"/>
  <c r="H86" i="32"/>
  <c r="G86" i="32"/>
  <c r="F86" i="32"/>
  <c r="H85" i="32"/>
  <c r="G85" i="32"/>
  <c r="F85" i="32"/>
  <c r="H84" i="32"/>
  <c r="G84" i="32"/>
  <c r="F84" i="32"/>
  <c r="H83" i="32"/>
  <c r="G83" i="32"/>
  <c r="F83" i="32"/>
  <c r="H82" i="32"/>
  <c r="G82" i="32"/>
  <c r="F82" i="32"/>
  <c r="H81" i="32"/>
  <c r="G81" i="32"/>
  <c r="F81" i="32"/>
  <c r="H80" i="32"/>
  <c r="G80" i="32"/>
  <c r="F80" i="32"/>
  <c r="H79" i="32"/>
  <c r="G79" i="32"/>
  <c r="F79" i="32"/>
  <c r="H78" i="32"/>
  <c r="G78" i="32"/>
  <c r="F78" i="32"/>
  <c r="H77" i="32"/>
  <c r="G77" i="32"/>
  <c r="F77" i="32"/>
  <c r="H76" i="32"/>
  <c r="G76" i="32"/>
  <c r="F76" i="32"/>
  <c r="H75" i="32"/>
  <c r="G75" i="32"/>
  <c r="F75" i="32"/>
  <c r="H74" i="32"/>
  <c r="G74" i="32"/>
  <c r="F74" i="32"/>
  <c r="H73" i="32"/>
  <c r="G73" i="32"/>
  <c r="F73" i="32"/>
  <c r="H72" i="32"/>
  <c r="G72" i="32"/>
  <c r="F72" i="32"/>
  <c r="H71" i="32"/>
  <c r="G71" i="32"/>
  <c r="F71" i="32"/>
  <c r="H70" i="32"/>
  <c r="G70" i="32"/>
  <c r="F70" i="32"/>
  <c r="H69" i="32"/>
  <c r="G69" i="32"/>
  <c r="F69" i="32"/>
  <c r="H68" i="32"/>
  <c r="G68" i="32"/>
  <c r="F68" i="32"/>
  <c r="H67" i="32"/>
  <c r="G67" i="32"/>
  <c r="F67" i="32"/>
  <c r="H66" i="32"/>
  <c r="G66" i="32"/>
  <c r="F66" i="32"/>
  <c r="H65" i="32"/>
  <c r="G65" i="32"/>
  <c r="F65" i="32"/>
  <c r="H64" i="32"/>
  <c r="G64" i="32"/>
  <c r="F64" i="32"/>
  <c r="H63" i="32"/>
  <c r="G63" i="32"/>
  <c r="F63" i="32"/>
  <c r="H62" i="32"/>
  <c r="G62" i="32"/>
  <c r="F62" i="32"/>
  <c r="H61" i="32"/>
  <c r="G61" i="32"/>
  <c r="F61" i="32"/>
  <c r="H60" i="32"/>
  <c r="G60" i="32"/>
  <c r="F60" i="32"/>
  <c r="H59" i="32"/>
  <c r="G59" i="32"/>
  <c r="F59" i="32"/>
  <c r="H58" i="32"/>
  <c r="G58" i="32"/>
  <c r="F58" i="32"/>
  <c r="H57" i="32"/>
  <c r="G57" i="32"/>
  <c r="F57" i="32"/>
  <c r="H56" i="32"/>
  <c r="G56" i="32"/>
  <c r="F56" i="32"/>
  <c r="H55" i="32"/>
  <c r="G55" i="32"/>
  <c r="F55" i="32"/>
  <c r="H54" i="32"/>
  <c r="G54" i="32"/>
  <c r="F54" i="32"/>
  <c r="H53" i="32"/>
  <c r="G53" i="32"/>
  <c r="F53" i="32"/>
  <c r="H52" i="32"/>
  <c r="G52" i="32"/>
  <c r="F52" i="32"/>
  <c r="H51" i="32"/>
  <c r="G51" i="32"/>
  <c r="F51" i="32"/>
  <c r="H50" i="32"/>
  <c r="G50" i="32"/>
  <c r="F50" i="32"/>
  <c r="H49" i="32"/>
  <c r="G49" i="32"/>
  <c r="F49" i="32"/>
  <c r="H48" i="32"/>
  <c r="G48" i="32"/>
  <c r="F48" i="32"/>
  <c r="H47" i="32"/>
  <c r="G47" i="32"/>
  <c r="F47" i="32"/>
  <c r="H46" i="32"/>
  <c r="G46" i="32"/>
  <c r="F46" i="32"/>
  <c r="H45" i="32"/>
  <c r="G45" i="32"/>
  <c r="F45" i="32"/>
  <c r="H44" i="32"/>
  <c r="G44" i="32"/>
  <c r="F44" i="32"/>
  <c r="H43" i="32"/>
  <c r="G43" i="32"/>
  <c r="F43" i="32"/>
  <c r="H42" i="32"/>
  <c r="G42" i="32"/>
  <c r="F42" i="32"/>
  <c r="H41" i="32"/>
  <c r="G41" i="32"/>
  <c r="F41" i="32"/>
  <c r="H40" i="32"/>
  <c r="G40" i="32"/>
  <c r="F40" i="32"/>
  <c r="H39" i="32"/>
  <c r="G39" i="32"/>
  <c r="F39" i="32"/>
  <c r="H38" i="32"/>
  <c r="G38" i="32"/>
  <c r="F38" i="32"/>
  <c r="H37" i="32"/>
  <c r="G37" i="32"/>
  <c r="F37" i="32"/>
  <c r="H36" i="32"/>
  <c r="G36" i="32"/>
  <c r="F36" i="32"/>
  <c r="H35" i="32"/>
  <c r="G35" i="32"/>
  <c r="F35" i="32"/>
  <c r="H34" i="32"/>
  <c r="G34" i="32"/>
  <c r="F34" i="32"/>
  <c r="H33" i="32"/>
  <c r="G33" i="32"/>
  <c r="F33" i="32"/>
  <c r="H32" i="32"/>
  <c r="G32" i="32"/>
  <c r="F32" i="32"/>
  <c r="H31" i="32"/>
  <c r="G31" i="32"/>
  <c r="F31" i="32"/>
  <c r="H30" i="32"/>
  <c r="G30" i="32"/>
  <c r="F30" i="32"/>
  <c r="H29" i="32"/>
  <c r="G29" i="32"/>
  <c r="F29" i="32"/>
  <c r="H28" i="32"/>
  <c r="G28" i="32"/>
  <c r="F28" i="32"/>
  <c r="H27" i="32"/>
  <c r="G27" i="32"/>
  <c r="F27" i="32"/>
  <c r="H26" i="32"/>
  <c r="G26" i="32"/>
  <c r="F26" i="32"/>
  <c r="H25" i="32"/>
  <c r="G25" i="32"/>
  <c r="F25" i="32"/>
  <c r="H24" i="32"/>
  <c r="G24" i="32"/>
  <c r="F24" i="32"/>
  <c r="H23" i="32"/>
  <c r="G23" i="32"/>
  <c r="F23" i="32"/>
  <c r="H22" i="32"/>
  <c r="G22" i="32"/>
  <c r="F22" i="32"/>
  <c r="H21" i="32"/>
  <c r="G21" i="32"/>
  <c r="F21" i="32"/>
  <c r="H20" i="32"/>
  <c r="G20" i="32"/>
  <c r="F20" i="32"/>
  <c r="H19" i="32"/>
  <c r="G19" i="32"/>
  <c r="F19" i="32"/>
  <c r="H18" i="32"/>
  <c r="G18" i="32"/>
  <c r="F18" i="32"/>
  <c r="H17" i="32"/>
  <c r="G17" i="32"/>
  <c r="F17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H8" i="32"/>
  <c r="G8" i="32"/>
  <c r="F8" i="32"/>
  <c r="H7" i="32"/>
  <c r="G7" i="32"/>
  <c r="F7" i="32"/>
  <c r="H6" i="32"/>
  <c r="G6" i="32"/>
  <c r="F6" i="32"/>
  <c r="A5" i="32"/>
  <c r="J7" i="25"/>
  <c r="K7" i="25"/>
  <c r="L7" i="25"/>
  <c r="J8" i="25"/>
  <c r="K8" i="25"/>
  <c r="L8" i="25"/>
  <c r="J9" i="25"/>
  <c r="K9" i="25"/>
  <c r="L9" i="25"/>
  <c r="J10" i="25"/>
  <c r="K10" i="25"/>
  <c r="L10" i="25"/>
  <c r="J11" i="25"/>
  <c r="K11" i="25"/>
  <c r="L11" i="25"/>
  <c r="J12" i="25"/>
  <c r="K12" i="25"/>
  <c r="L12" i="25"/>
  <c r="J13" i="25"/>
  <c r="K13" i="25"/>
  <c r="L13" i="25"/>
  <c r="J14" i="25"/>
  <c r="K14" i="25"/>
  <c r="L14" i="25"/>
  <c r="J15" i="25"/>
  <c r="K15" i="25"/>
  <c r="L15" i="25"/>
  <c r="J16" i="25"/>
  <c r="K16" i="25"/>
  <c r="L16" i="25"/>
  <c r="J17" i="25"/>
  <c r="K17" i="25"/>
  <c r="L17" i="25"/>
  <c r="J18" i="25"/>
  <c r="K18" i="25"/>
  <c r="L18" i="25"/>
  <c r="J19" i="25"/>
  <c r="K19" i="25"/>
  <c r="L19" i="25"/>
  <c r="J20" i="25"/>
  <c r="K20" i="25"/>
  <c r="L20" i="25"/>
  <c r="J21" i="25"/>
  <c r="K21" i="25"/>
  <c r="L21" i="25"/>
  <c r="J22" i="25"/>
  <c r="K22" i="25"/>
  <c r="L22" i="25"/>
  <c r="J23" i="25"/>
  <c r="K23" i="25"/>
  <c r="L23" i="25"/>
  <c r="J24" i="25"/>
  <c r="K24" i="25"/>
  <c r="L24" i="25"/>
  <c r="J25" i="25"/>
  <c r="K25" i="25"/>
  <c r="L25" i="25"/>
  <c r="J26" i="25"/>
  <c r="K26" i="25"/>
  <c r="L26" i="25"/>
  <c r="J27" i="25"/>
  <c r="K27" i="25"/>
  <c r="L27" i="25"/>
  <c r="J28" i="25"/>
  <c r="K28" i="25"/>
  <c r="L28" i="25"/>
  <c r="J29" i="25"/>
  <c r="K29" i="25"/>
  <c r="L29" i="25"/>
  <c r="J30" i="25"/>
  <c r="K30" i="25"/>
  <c r="L30" i="25"/>
  <c r="J31" i="25"/>
  <c r="K31" i="25"/>
  <c r="L31" i="25"/>
  <c r="J32" i="25"/>
  <c r="K32" i="25"/>
  <c r="L32" i="25"/>
  <c r="J33" i="25"/>
  <c r="K33" i="25"/>
  <c r="L33" i="25"/>
  <c r="J34" i="25"/>
  <c r="K34" i="25"/>
  <c r="L34" i="25"/>
  <c r="J35" i="25"/>
  <c r="K35" i="25"/>
  <c r="L35" i="25"/>
  <c r="J36" i="25"/>
  <c r="K36" i="25"/>
  <c r="L36" i="25"/>
  <c r="J37" i="25"/>
  <c r="K37" i="25"/>
  <c r="L37" i="25"/>
  <c r="J38" i="25"/>
  <c r="K38" i="25"/>
  <c r="L38" i="25"/>
  <c r="J39" i="25"/>
  <c r="K39" i="25"/>
  <c r="L39" i="25"/>
  <c r="J40" i="25"/>
  <c r="K40" i="25"/>
  <c r="L40" i="25"/>
  <c r="J41" i="25"/>
  <c r="K41" i="25"/>
  <c r="L41" i="25"/>
  <c r="J42" i="25"/>
  <c r="K42" i="25"/>
  <c r="L42" i="25"/>
  <c r="J43" i="25"/>
  <c r="K43" i="25"/>
  <c r="L43" i="25"/>
  <c r="J44" i="25"/>
  <c r="K44" i="25"/>
  <c r="L44" i="25"/>
  <c r="J45" i="25"/>
  <c r="K45" i="25"/>
  <c r="L45" i="25"/>
  <c r="J46" i="25"/>
  <c r="K46" i="25"/>
  <c r="L46" i="25"/>
  <c r="J47" i="25"/>
  <c r="K47" i="25"/>
  <c r="L47" i="25"/>
  <c r="J48" i="25"/>
  <c r="K48" i="25"/>
  <c r="L48" i="25"/>
  <c r="J49" i="25"/>
  <c r="K49" i="25"/>
  <c r="L49" i="25"/>
  <c r="J50" i="25"/>
  <c r="K50" i="25"/>
  <c r="L50" i="25"/>
  <c r="J51" i="25"/>
  <c r="K51" i="25"/>
  <c r="L51" i="25"/>
  <c r="J52" i="25"/>
  <c r="K52" i="25"/>
  <c r="L52" i="25"/>
  <c r="J53" i="25"/>
  <c r="K53" i="25"/>
  <c r="L53" i="25"/>
  <c r="J54" i="25"/>
  <c r="K54" i="25"/>
  <c r="L54" i="25"/>
  <c r="J55" i="25"/>
  <c r="K55" i="25"/>
  <c r="L55" i="25"/>
  <c r="J56" i="25"/>
  <c r="K56" i="25"/>
  <c r="L56" i="25"/>
  <c r="J57" i="25"/>
  <c r="K57" i="25"/>
  <c r="L57" i="25"/>
  <c r="J58" i="25"/>
  <c r="K58" i="25"/>
  <c r="L58" i="25"/>
  <c r="J59" i="25"/>
  <c r="K59" i="25"/>
  <c r="L59" i="25"/>
  <c r="J60" i="25"/>
  <c r="K60" i="25"/>
  <c r="L60" i="25"/>
  <c r="J61" i="25"/>
  <c r="K61" i="25"/>
  <c r="L61" i="25"/>
  <c r="J62" i="25"/>
  <c r="K62" i="25"/>
  <c r="L62" i="25"/>
  <c r="J63" i="25"/>
  <c r="K63" i="25"/>
  <c r="L63" i="25"/>
  <c r="J64" i="25"/>
  <c r="K64" i="25"/>
  <c r="L64" i="25"/>
  <c r="J65" i="25"/>
  <c r="K65" i="25"/>
  <c r="L65" i="25"/>
  <c r="J66" i="25"/>
  <c r="K66" i="25"/>
  <c r="L66" i="25"/>
  <c r="J67" i="25"/>
  <c r="K67" i="25"/>
  <c r="L67" i="25"/>
  <c r="J68" i="25"/>
  <c r="K68" i="25"/>
  <c r="L68" i="25"/>
  <c r="J69" i="25"/>
  <c r="K69" i="25"/>
  <c r="L69" i="25"/>
  <c r="J70" i="25"/>
  <c r="K70" i="25"/>
  <c r="L70" i="25"/>
  <c r="J71" i="25"/>
  <c r="K71" i="25"/>
  <c r="L71" i="25"/>
  <c r="J72" i="25"/>
  <c r="K72" i="25"/>
  <c r="L72" i="25"/>
  <c r="J73" i="25"/>
  <c r="K73" i="25"/>
  <c r="L73" i="25"/>
  <c r="J74" i="25"/>
  <c r="K74" i="25"/>
  <c r="L74" i="25"/>
  <c r="J75" i="25"/>
  <c r="K75" i="25"/>
  <c r="L75" i="25"/>
  <c r="J76" i="25"/>
  <c r="K76" i="25"/>
  <c r="L76" i="25"/>
  <c r="J77" i="25"/>
  <c r="K77" i="25"/>
  <c r="L77" i="25"/>
  <c r="J78" i="25"/>
  <c r="K78" i="25"/>
  <c r="L78" i="25"/>
  <c r="J79" i="25"/>
  <c r="K79" i="25"/>
  <c r="L79" i="25"/>
  <c r="J80" i="25"/>
  <c r="K80" i="25"/>
  <c r="L80" i="25"/>
  <c r="J81" i="25"/>
  <c r="K81" i="25"/>
  <c r="L81" i="25"/>
  <c r="J82" i="25"/>
  <c r="K82" i="25"/>
  <c r="L82" i="25"/>
  <c r="J83" i="25"/>
  <c r="K83" i="25"/>
  <c r="L83" i="25"/>
  <c r="J84" i="25"/>
  <c r="K84" i="25"/>
  <c r="L84" i="25"/>
  <c r="J85" i="25"/>
  <c r="K85" i="25"/>
  <c r="L85" i="25"/>
  <c r="J86" i="25"/>
  <c r="K86" i="25"/>
  <c r="L86" i="25"/>
  <c r="J87" i="25"/>
  <c r="K87" i="25"/>
  <c r="L87" i="25"/>
  <c r="J88" i="25"/>
  <c r="K88" i="25"/>
  <c r="L88" i="25"/>
  <c r="J89" i="25"/>
  <c r="K89" i="25"/>
  <c r="L89" i="25"/>
  <c r="J90" i="25"/>
  <c r="K90" i="25"/>
  <c r="L90" i="25"/>
  <c r="J91" i="25"/>
  <c r="K91" i="25"/>
  <c r="L91" i="25"/>
  <c r="J92" i="25"/>
  <c r="K92" i="25"/>
  <c r="L92" i="25"/>
  <c r="J93" i="25"/>
  <c r="K93" i="25"/>
  <c r="L93" i="25"/>
  <c r="J94" i="25"/>
  <c r="K94" i="25"/>
  <c r="L94" i="25"/>
  <c r="J95" i="25"/>
  <c r="K95" i="25"/>
  <c r="L95" i="25"/>
  <c r="J96" i="25"/>
  <c r="K96" i="25"/>
  <c r="L96" i="25"/>
  <c r="J97" i="25"/>
  <c r="K97" i="25"/>
  <c r="L97" i="25"/>
  <c r="J98" i="25"/>
  <c r="K98" i="25"/>
  <c r="L98" i="25"/>
  <c r="J99" i="25"/>
  <c r="K99" i="25"/>
  <c r="L99" i="25"/>
  <c r="J100" i="25"/>
  <c r="K100" i="25"/>
  <c r="L100" i="25"/>
  <c r="J101" i="25"/>
  <c r="K101" i="25"/>
  <c r="L101" i="25"/>
  <c r="J102" i="25"/>
  <c r="K102" i="25"/>
  <c r="L102" i="25"/>
  <c r="J103" i="25"/>
  <c r="K103" i="25"/>
  <c r="L103" i="25"/>
  <c r="J104" i="25"/>
  <c r="K104" i="25"/>
  <c r="L104" i="25"/>
  <c r="J105" i="25"/>
  <c r="K105" i="25"/>
  <c r="L105" i="25"/>
  <c r="J106" i="25"/>
  <c r="K106" i="25"/>
  <c r="L106" i="25"/>
  <c r="J107" i="25"/>
  <c r="K107" i="25"/>
  <c r="L107" i="25"/>
  <c r="J108" i="25"/>
  <c r="K108" i="25"/>
  <c r="L108" i="25"/>
  <c r="J109" i="25"/>
  <c r="K109" i="25"/>
  <c r="L109" i="25"/>
  <c r="J110" i="25"/>
  <c r="K110" i="25"/>
  <c r="L110" i="25"/>
  <c r="J111" i="25"/>
  <c r="K111" i="25"/>
  <c r="L111" i="25"/>
  <c r="J112" i="25"/>
  <c r="K112" i="25"/>
  <c r="L112" i="25"/>
  <c r="J113" i="25"/>
  <c r="K113" i="25"/>
  <c r="L113" i="25"/>
  <c r="J114" i="25"/>
  <c r="K114" i="25"/>
  <c r="L114" i="25"/>
  <c r="J115" i="25"/>
  <c r="K115" i="25"/>
  <c r="L115" i="25"/>
  <c r="J116" i="25"/>
  <c r="K116" i="25"/>
  <c r="L116" i="25"/>
  <c r="J117" i="25"/>
  <c r="K117" i="25"/>
  <c r="L117" i="25"/>
  <c r="J118" i="25"/>
  <c r="K118" i="25"/>
  <c r="L118" i="25"/>
  <c r="J119" i="25"/>
  <c r="K119" i="25"/>
  <c r="L119" i="25"/>
  <c r="J120" i="25"/>
  <c r="K120" i="25"/>
  <c r="L120" i="25"/>
  <c r="J121" i="25"/>
  <c r="K121" i="25"/>
  <c r="L121" i="25"/>
  <c r="J122" i="25"/>
  <c r="K122" i="25"/>
  <c r="L122" i="25"/>
  <c r="J123" i="25"/>
  <c r="K123" i="25"/>
  <c r="L123" i="25"/>
  <c r="J124" i="25"/>
  <c r="K124" i="25"/>
  <c r="L124" i="25"/>
  <c r="J125" i="25"/>
  <c r="K125" i="25"/>
  <c r="L125" i="25"/>
  <c r="J126" i="25"/>
  <c r="K126" i="25"/>
  <c r="L126" i="25"/>
  <c r="J127" i="25"/>
  <c r="K127" i="25"/>
  <c r="L127" i="25"/>
  <c r="J128" i="25"/>
  <c r="K128" i="25"/>
  <c r="L128" i="25"/>
  <c r="J129" i="25"/>
  <c r="K129" i="25"/>
  <c r="L129" i="25"/>
  <c r="J130" i="25"/>
  <c r="K130" i="25"/>
  <c r="L130" i="25"/>
  <c r="J131" i="25"/>
  <c r="K131" i="25"/>
  <c r="L131" i="25"/>
  <c r="J132" i="25"/>
  <c r="K132" i="25"/>
  <c r="L132" i="25"/>
  <c r="J133" i="25"/>
  <c r="K133" i="25"/>
  <c r="L133" i="25"/>
  <c r="J134" i="25"/>
  <c r="K134" i="25"/>
  <c r="L134" i="25"/>
  <c r="J135" i="25"/>
  <c r="K135" i="25"/>
  <c r="L135" i="25"/>
  <c r="J136" i="25"/>
  <c r="K136" i="25"/>
  <c r="L136" i="25"/>
  <c r="J137" i="25"/>
  <c r="K137" i="25"/>
  <c r="L137" i="25"/>
  <c r="J138" i="25"/>
  <c r="K138" i="25"/>
  <c r="L138" i="25"/>
  <c r="J139" i="25"/>
  <c r="K139" i="25"/>
  <c r="L139" i="25"/>
  <c r="J140" i="25"/>
  <c r="K140" i="25"/>
  <c r="L140" i="25"/>
  <c r="J141" i="25"/>
  <c r="K141" i="25"/>
  <c r="L141" i="25"/>
  <c r="J142" i="25"/>
  <c r="K142" i="25"/>
  <c r="L142" i="25"/>
  <c r="J143" i="25"/>
  <c r="K143" i="25"/>
  <c r="L143" i="25"/>
  <c r="J144" i="25"/>
  <c r="K144" i="25"/>
  <c r="L144" i="25"/>
  <c r="J145" i="25"/>
  <c r="K145" i="25"/>
  <c r="L145" i="25"/>
  <c r="J146" i="25"/>
  <c r="K146" i="25"/>
  <c r="L146" i="25"/>
  <c r="J147" i="25"/>
  <c r="K147" i="25"/>
  <c r="L147" i="25"/>
  <c r="J148" i="25"/>
  <c r="K148" i="25"/>
  <c r="L148" i="25"/>
  <c r="J149" i="25"/>
  <c r="K149" i="25"/>
  <c r="L149" i="25"/>
  <c r="J150" i="25"/>
  <c r="K150" i="25"/>
  <c r="L150" i="25"/>
  <c r="J151" i="25"/>
  <c r="K151" i="25"/>
  <c r="L151" i="25"/>
  <c r="J152" i="25"/>
  <c r="K152" i="25"/>
  <c r="L152" i="25"/>
  <c r="J153" i="25"/>
  <c r="K153" i="25"/>
  <c r="L153" i="25"/>
  <c r="J154" i="25"/>
  <c r="K154" i="25"/>
  <c r="L154" i="25"/>
  <c r="J155" i="25"/>
  <c r="K155" i="25"/>
  <c r="L155" i="25"/>
  <c r="J156" i="25"/>
  <c r="K156" i="25"/>
  <c r="L156" i="25"/>
  <c r="J157" i="25"/>
  <c r="K157" i="25"/>
  <c r="L157" i="25"/>
  <c r="J158" i="25"/>
  <c r="K158" i="25"/>
  <c r="L158" i="25"/>
  <c r="J159" i="25"/>
  <c r="K159" i="25"/>
  <c r="L159" i="25"/>
  <c r="J160" i="25"/>
  <c r="K160" i="25"/>
  <c r="L160" i="25"/>
  <c r="J161" i="25"/>
  <c r="K161" i="25"/>
  <c r="L161" i="25"/>
  <c r="J162" i="25"/>
  <c r="K162" i="25"/>
  <c r="L162" i="25"/>
  <c r="J163" i="25"/>
  <c r="K163" i="25"/>
  <c r="L163" i="25"/>
  <c r="J164" i="25"/>
  <c r="K164" i="25"/>
  <c r="L164" i="25"/>
  <c r="J165" i="25"/>
  <c r="K165" i="25"/>
  <c r="L165" i="25"/>
  <c r="J166" i="25"/>
  <c r="K166" i="25"/>
  <c r="L166" i="25"/>
  <c r="J167" i="25"/>
  <c r="K167" i="25"/>
  <c r="L167" i="25"/>
  <c r="J168" i="25"/>
  <c r="K168" i="25"/>
  <c r="L168" i="25"/>
  <c r="J169" i="25"/>
  <c r="K169" i="25"/>
  <c r="L169" i="25"/>
  <c r="J170" i="25"/>
  <c r="K170" i="25"/>
  <c r="L170" i="25"/>
  <c r="J171" i="25"/>
  <c r="K171" i="25"/>
  <c r="L171" i="25"/>
  <c r="J172" i="25"/>
  <c r="K172" i="25"/>
  <c r="L172" i="25"/>
  <c r="J173" i="25"/>
  <c r="K173" i="25"/>
  <c r="L173" i="25"/>
  <c r="J174" i="25"/>
  <c r="K174" i="25"/>
  <c r="L174" i="25"/>
  <c r="J175" i="25"/>
  <c r="K175" i="25"/>
  <c r="L175" i="25"/>
  <c r="J176" i="25"/>
  <c r="K176" i="25"/>
  <c r="L176" i="25"/>
  <c r="J177" i="25"/>
  <c r="K177" i="25"/>
  <c r="L177" i="25"/>
  <c r="J178" i="25"/>
  <c r="K178" i="25"/>
  <c r="L178" i="25"/>
  <c r="J179" i="25"/>
  <c r="K179" i="25"/>
  <c r="L179" i="25"/>
  <c r="J180" i="25"/>
  <c r="K180" i="25"/>
  <c r="L180" i="25"/>
  <c r="J181" i="25"/>
  <c r="K181" i="25"/>
  <c r="L181" i="25"/>
  <c r="J182" i="25"/>
  <c r="K182" i="25"/>
  <c r="L182" i="25"/>
  <c r="J183" i="25"/>
  <c r="K183" i="25"/>
  <c r="L183" i="25"/>
  <c r="J184" i="25"/>
  <c r="K184" i="25"/>
  <c r="L184" i="25"/>
  <c r="J185" i="25"/>
  <c r="K185" i="25"/>
  <c r="L185" i="25"/>
  <c r="J186" i="25"/>
  <c r="K186" i="25"/>
  <c r="L186" i="25"/>
  <c r="J187" i="25"/>
  <c r="K187" i="25"/>
  <c r="L187" i="25"/>
  <c r="J188" i="25"/>
  <c r="K188" i="25"/>
  <c r="L188" i="25"/>
  <c r="J189" i="25"/>
  <c r="K189" i="25"/>
  <c r="L189" i="25"/>
  <c r="J190" i="25"/>
  <c r="K190" i="25"/>
  <c r="L190" i="25"/>
  <c r="J191" i="25"/>
  <c r="K191" i="25"/>
  <c r="L191" i="25"/>
  <c r="J192" i="25"/>
  <c r="K192" i="25"/>
  <c r="L192" i="25"/>
  <c r="J193" i="25"/>
  <c r="K193" i="25"/>
  <c r="L193" i="25"/>
  <c r="J194" i="25"/>
  <c r="K194" i="25"/>
  <c r="L194" i="25"/>
  <c r="J195" i="25"/>
  <c r="K195" i="25"/>
  <c r="L195" i="25"/>
  <c r="J196" i="25"/>
  <c r="K196" i="25"/>
  <c r="L196" i="25"/>
  <c r="J197" i="25"/>
  <c r="K197" i="25"/>
  <c r="L197" i="25"/>
  <c r="J198" i="25"/>
  <c r="K198" i="25"/>
  <c r="L198" i="25"/>
  <c r="J199" i="25"/>
  <c r="K199" i="25"/>
  <c r="L199" i="25"/>
  <c r="J200" i="25"/>
  <c r="K200" i="25"/>
  <c r="L200" i="25"/>
  <c r="J201" i="25"/>
  <c r="K201" i="25"/>
  <c r="L201" i="25"/>
  <c r="J202" i="25"/>
  <c r="K202" i="25"/>
  <c r="L202" i="25"/>
  <c r="J203" i="25"/>
  <c r="K203" i="25"/>
  <c r="L203" i="25"/>
  <c r="J204" i="25"/>
  <c r="K204" i="25"/>
  <c r="L204" i="25"/>
  <c r="J205" i="25"/>
  <c r="K205" i="25"/>
  <c r="L205" i="25"/>
  <c r="J206" i="25"/>
  <c r="K206" i="25"/>
  <c r="L206" i="25"/>
  <c r="J207" i="25"/>
  <c r="K207" i="25"/>
  <c r="L207" i="25"/>
  <c r="J208" i="25"/>
  <c r="K208" i="25"/>
  <c r="L208" i="25"/>
  <c r="J209" i="25"/>
  <c r="K209" i="25"/>
  <c r="L209" i="25"/>
  <c r="J210" i="25"/>
  <c r="K210" i="25"/>
  <c r="L210" i="25"/>
  <c r="J211" i="25"/>
  <c r="K211" i="25"/>
  <c r="L211" i="25"/>
  <c r="J212" i="25"/>
  <c r="K212" i="25"/>
  <c r="L212" i="25"/>
  <c r="J213" i="25"/>
  <c r="K213" i="25"/>
  <c r="L213" i="25"/>
  <c r="J214" i="25"/>
  <c r="K214" i="25"/>
  <c r="L214" i="25"/>
  <c r="J215" i="25"/>
  <c r="K215" i="25"/>
  <c r="L215" i="25"/>
  <c r="J216" i="25"/>
  <c r="K216" i="25"/>
  <c r="L216" i="25"/>
  <c r="J217" i="25"/>
  <c r="K217" i="25"/>
  <c r="L217" i="25"/>
  <c r="J218" i="25"/>
  <c r="K218" i="25"/>
  <c r="L218" i="25"/>
  <c r="J219" i="25"/>
  <c r="K219" i="25"/>
  <c r="L219" i="25"/>
  <c r="J220" i="25"/>
  <c r="K220" i="25"/>
  <c r="L220" i="25"/>
  <c r="J221" i="25"/>
  <c r="K221" i="25"/>
  <c r="L221" i="25"/>
  <c r="J222" i="25"/>
  <c r="K222" i="25"/>
  <c r="L222" i="25"/>
  <c r="J223" i="25"/>
  <c r="K223" i="25"/>
  <c r="L223" i="25"/>
  <c r="J224" i="25"/>
  <c r="K224" i="25"/>
  <c r="L224" i="25"/>
  <c r="J225" i="25"/>
  <c r="K225" i="25"/>
  <c r="L225" i="25"/>
  <c r="J226" i="25"/>
  <c r="K226" i="25"/>
  <c r="L226" i="25"/>
  <c r="J227" i="25"/>
  <c r="K227" i="25"/>
  <c r="L227" i="25"/>
  <c r="J228" i="25"/>
  <c r="K228" i="25"/>
  <c r="L228" i="25"/>
  <c r="K6" i="25"/>
  <c r="L6" i="25"/>
  <c r="J6" i="25"/>
  <c r="M223" i="21" l="1"/>
  <c r="Z177" i="20"/>
  <c r="AA177" i="20" s="1"/>
  <c r="U28" i="20"/>
  <c r="U17" i="20"/>
  <c r="Y108" i="20"/>
  <c r="Z108" i="20" s="1"/>
  <c r="AA108" i="20" s="1"/>
  <c r="U167" i="20"/>
  <c r="U136" i="20"/>
  <c r="AA47" i="20"/>
  <c r="Y185" i="20"/>
  <c r="Z185" i="20" s="1"/>
  <c r="AA185" i="20" s="1"/>
  <c r="U129" i="20"/>
  <c r="U149" i="20"/>
  <c r="U157" i="20"/>
  <c r="U186" i="20"/>
  <c r="U198" i="20"/>
  <c r="Y106" i="20"/>
  <c r="Z106" i="20" s="1"/>
  <c r="AA106" i="20" s="1"/>
  <c r="U76" i="20"/>
  <c r="U114" i="20"/>
  <c r="U117" i="20"/>
  <c r="U183" i="20"/>
  <c r="U206" i="20"/>
  <c r="Y186" i="20"/>
  <c r="Z186" i="20" s="1"/>
  <c r="AA186" i="20" s="1"/>
  <c r="Y140" i="20"/>
  <c r="Z140" i="20" s="1"/>
  <c r="AA140" i="20" s="1"/>
  <c r="Y96" i="20"/>
  <c r="Z96" i="20" s="1"/>
  <c r="AA96" i="20" s="1"/>
  <c r="Y36" i="20"/>
  <c r="Z36" i="20" s="1"/>
  <c r="AA36" i="20" s="1"/>
  <c r="AI16" i="20"/>
  <c r="U91" i="20"/>
  <c r="Y136" i="20"/>
  <c r="Z136" i="20" s="1"/>
  <c r="AA136" i="20" s="1"/>
  <c r="Y93" i="20"/>
  <c r="Z93" i="20" s="1"/>
  <c r="AA93" i="20" s="1"/>
  <c r="AJ16" i="20"/>
  <c r="Y182" i="20"/>
  <c r="Z182" i="20" s="1"/>
  <c r="AA182" i="20" s="1"/>
  <c r="Y24" i="20"/>
  <c r="Z24" i="20" s="1"/>
  <c r="AA24" i="20" s="1"/>
  <c r="U148" i="20"/>
  <c r="U226" i="20"/>
  <c r="AA209" i="20"/>
  <c r="AH16" i="20"/>
  <c r="AK16" i="20"/>
  <c r="U42" i="20"/>
  <c r="U215" i="20"/>
  <c r="Y23" i="20"/>
  <c r="Z23" i="20" s="1"/>
  <c r="AA23" i="20" s="1"/>
  <c r="Y22" i="20"/>
  <c r="Z22" i="20" s="1"/>
  <c r="AA22" i="20" s="1"/>
  <c r="U62" i="20"/>
  <c r="U142" i="20"/>
  <c r="U176" i="20"/>
  <c r="Y226" i="20"/>
  <c r="Z226" i="20" s="1"/>
  <c r="AA226" i="20" s="1"/>
  <c r="Y176" i="20"/>
  <c r="Z176" i="20" s="1"/>
  <c r="AA176" i="20" s="1"/>
  <c r="Y20" i="20"/>
  <c r="Z20" i="20" s="1"/>
  <c r="AA20" i="20" s="1"/>
  <c r="Y29" i="20"/>
  <c r="Z29" i="20" s="1"/>
  <c r="AA29" i="20" s="1"/>
  <c r="Y224" i="20"/>
  <c r="Z224" i="20" s="1"/>
  <c r="AA224" i="20" s="1"/>
  <c r="Y128" i="20"/>
  <c r="Z128" i="20" s="1"/>
  <c r="AA128" i="20" s="1"/>
  <c r="Y85" i="20"/>
  <c r="Z85" i="20" s="1"/>
  <c r="AA85" i="20" s="1"/>
  <c r="Y16" i="20"/>
  <c r="Z16" i="20" s="1"/>
  <c r="AA16" i="20" s="1"/>
  <c r="AA122" i="20"/>
  <c r="U139" i="20"/>
  <c r="Y80" i="20"/>
  <c r="Z80" i="20" s="1"/>
  <c r="AA80" i="20" s="1"/>
  <c r="U89" i="20"/>
  <c r="U115" i="20"/>
  <c r="U122" i="20"/>
  <c r="U159" i="20"/>
  <c r="Z223" i="20"/>
  <c r="AA223" i="20" s="1"/>
  <c r="Y127" i="20"/>
  <c r="Z127" i="20" s="1"/>
  <c r="AA127" i="20" s="1"/>
  <c r="AA173" i="20"/>
  <c r="U221" i="20"/>
  <c r="Y204" i="20"/>
  <c r="Z204" i="20" s="1"/>
  <c r="AA204" i="20" s="1"/>
  <c r="Y48" i="20"/>
  <c r="Z48" i="20" s="1"/>
  <c r="AA48" i="20" s="1"/>
  <c r="U63" i="20"/>
  <c r="U85" i="20"/>
  <c r="U118" i="20"/>
  <c r="Y126" i="20"/>
  <c r="Z126" i="20" s="1"/>
  <c r="AA126" i="20" s="1"/>
  <c r="J86" i="32"/>
  <c r="U32" i="15"/>
  <c r="U68" i="15"/>
  <c r="U108" i="15"/>
  <c r="U116" i="15"/>
  <c r="Y171" i="18"/>
  <c r="Z171" i="18" s="1"/>
  <c r="U35" i="18"/>
  <c r="U186" i="18"/>
  <c r="U162" i="18"/>
  <c r="U118" i="18"/>
  <c r="U224" i="18"/>
  <c r="Y203" i="18"/>
  <c r="Z203" i="18" s="1"/>
  <c r="AA203" i="18" s="1"/>
  <c r="U23" i="18"/>
  <c r="U176" i="18"/>
  <c r="U159" i="18"/>
  <c r="U185" i="18"/>
  <c r="U210" i="18"/>
  <c r="Y185" i="18"/>
  <c r="U31" i="18"/>
  <c r="Z210" i="18"/>
  <c r="AA210" i="18" s="1"/>
  <c r="U223" i="18"/>
  <c r="U169" i="18"/>
  <c r="U62" i="18"/>
  <c r="U22" i="18"/>
  <c r="U198" i="18"/>
  <c r="U93" i="18"/>
  <c r="Y47" i="18"/>
  <c r="U42" i="18"/>
  <c r="Y222" i="18"/>
  <c r="Y157" i="18"/>
  <c r="Y123" i="18"/>
  <c r="Y116" i="18"/>
  <c r="Z116" i="18" s="1"/>
  <c r="AA116" i="18" s="1"/>
  <c r="U222" i="18"/>
  <c r="U116" i="18"/>
  <c r="AA129" i="18"/>
  <c r="Y149" i="18"/>
  <c r="Z149" i="18" s="1"/>
  <c r="AA149" i="18" s="1"/>
  <c r="U38" i="18"/>
  <c r="U171" i="18"/>
  <c r="U127" i="18"/>
  <c r="AA199" i="18"/>
  <c r="Y191" i="18"/>
  <c r="Z191" i="18" s="1"/>
  <c r="AA191" i="18" s="1"/>
  <c r="U166" i="18"/>
  <c r="U149" i="18"/>
  <c r="U122" i="18"/>
  <c r="U85" i="18"/>
  <c r="Y221" i="18"/>
  <c r="Z221" i="18" s="1"/>
  <c r="AA221" i="18" s="1"/>
  <c r="P221" i="21" s="1"/>
  <c r="U187" i="18"/>
  <c r="U180" i="18"/>
  <c r="U173" i="18"/>
  <c r="U164" i="18"/>
  <c r="O209" i="21"/>
  <c r="U135" i="18"/>
  <c r="P227" i="21"/>
  <c r="M110" i="25"/>
  <c r="Y206" i="18"/>
  <c r="Z206" i="18" s="1"/>
  <c r="AA206" i="18" s="1"/>
  <c r="M206" i="21"/>
  <c r="M214" i="21"/>
  <c r="O172" i="21"/>
  <c r="M130" i="21"/>
  <c r="P220" i="21"/>
  <c r="O98" i="21"/>
  <c r="M27" i="21"/>
  <c r="P69" i="21"/>
  <c r="P46" i="21"/>
  <c r="Y80" i="18"/>
  <c r="Z80" i="18" s="1"/>
  <c r="AA80" i="18" s="1"/>
  <c r="P19" i="21"/>
  <c r="O197" i="21"/>
  <c r="M103" i="21"/>
  <c r="O69" i="21"/>
  <c r="P156" i="21"/>
  <c r="O163" i="21"/>
  <c r="N79" i="21"/>
  <c r="N60" i="21"/>
  <c r="Y226" i="18"/>
  <c r="Z226" i="18" s="1"/>
  <c r="AA226" i="18" s="1"/>
  <c r="M74" i="21"/>
  <c r="M60" i="21"/>
  <c r="M46" i="21"/>
  <c r="M183" i="21"/>
  <c r="M156" i="21"/>
  <c r="P73" i="21"/>
  <c r="P53" i="21"/>
  <c r="Z157" i="18"/>
  <c r="AA157" i="18" s="1"/>
  <c r="O219" i="21"/>
  <c r="M146" i="21"/>
  <c r="O113" i="21"/>
  <c r="O14" i="21"/>
  <c r="M144" i="21"/>
  <c r="U123" i="18"/>
  <c r="Y94" i="18"/>
  <c r="Z94" i="18" s="1"/>
  <c r="AA94" i="18" s="1"/>
  <c r="Y36" i="18"/>
  <c r="Z36" i="18" s="1"/>
  <c r="N219" i="21"/>
  <c r="P208" i="21"/>
  <c r="P183" i="21"/>
  <c r="N168" i="21"/>
  <c r="P144" i="21"/>
  <c r="N131" i="21"/>
  <c r="N113" i="21"/>
  <c r="N87" i="21"/>
  <c r="N76" i="21"/>
  <c r="N43" i="21"/>
  <c r="M28" i="21"/>
  <c r="O15" i="21"/>
  <c r="O9" i="23"/>
  <c r="O152" i="21"/>
  <c r="O111" i="21"/>
  <c r="O137" i="21"/>
  <c r="O103" i="21"/>
  <c r="N158" i="21"/>
  <c r="O220" i="21"/>
  <c r="M111" i="21"/>
  <c r="P86" i="21"/>
  <c r="P74" i="21"/>
  <c r="P54" i="21"/>
  <c r="U110" i="18"/>
  <c r="M158" i="21"/>
  <c r="O32" i="21"/>
  <c r="P125" i="21"/>
  <c r="O86" i="21"/>
  <c r="O46" i="21"/>
  <c r="U217" i="18"/>
  <c r="U140" i="18"/>
  <c r="O156" i="21"/>
  <c r="O125" i="21"/>
  <c r="P97" i="21"/>
  <c r="N69" i="21"/>
  <c r="N54" i="21"/>
  <c r="P39" i="21"/>
  <c r="M197" i="21"/>
  <c r="M79" i="21"/>
  <c r="M69" i="21"/>
  <c r="M54" i="21"/>
  <c r="O39" i="21"/>
  <c r="U167" i="18"/>
  <c r="U117" i="18"/>
  <c r="P219" i="21"/>
  <c r="N184" i="21"/>
  <c r="P9" i="23"/>
  <c r="M170" i="21"/>
  <c r="M151" i="21"/>
  <c r="O134" i="21"/>
  <c r="P78" i="21"/>
  <c r="P66" i="21"/>
  <c r="N39" i="21"/>
  <c r="Y132" i="18"/>
  <c r="Z132" i="18" s="1"/>
  <c r="AA132" i="18" s="1"/>
  <c r="M209" i="21"/>
  <c r="M184" i="21"/>
  <c r="O131" i="21"/>
  <c r="O43" i="21"/>
  <c r="P15" i="21"/>
  <c r="Z123" i="18"/>
  <c r="AA123" i="18" s="1"/>
  <c r="U63" i="18"/>
  <c r="O208" i="21"/>
  <c r="M168" i="21"/>
  <c r="M131" i="21"/>
  <c r="M113" i="21"/>
  <c r="M87" i="21"/>
  <c r="M76" i="21"/>
  <c r="N65" i="21"/>
  <c r="M55" i="21"/>
  <c r="M43" i="21"/>
  <c r="P27" i="21"/>
  <c r="N15" i="21"/>
  <c r="M10" i="23"/>
  <c r="O21" i="21"/>
  <c r="O184" i="21"/>
  <c r="O158" i="21"/>
  <c r="O146" i="21"/>
  <c r="P98" i="21"/>
  <c r="M33" i="21"/>
  <c r="N117" i="21"/>
  <c r="U96" i="18"/>
  <c r="N103" i="21"/>
  <c r="P60" i="21"/>
  <c r="P115" i="21"/>
  <c r="M98" i="21"/>
  <c r="O74" i="21"/>
  <c r="O54" i="21"/>
  <c r="Y110" i="18"/>
  <c r="Z110" i="18" s="1"/>
  <c r="AA110" i="18" s="1"/>
  <c r="N32" i="21"/>
  <c r="N86" i="21"/>
  <c r="N46" i="21"/>
  <c r="M32" i="21"/>
  <c r="M205" i="21"/>
  <c r="P14" i="21"/>
  <c r="M163" i="21"/>
  <c r="P84" i="21"/>
  <c r="P45" i="21"/>
  <c r="N28" i="21"/>
  <c r="U129" i="18"/>
  <c r="P181" i="21"/>
  <c r="N165" i="21"/>
  <c r="P112" i="21"/>
  <c r="P100" i="21"/>
  <c r="P75" i="21"/>
  <c r="P63" i="21"/>
  <c r="P40" i="21"/>
  <c r="N27" i="21"/>
  <c r="M15" i="21"/>
  <c r="N10" i="23"/>
  <c r="U132" i="18"/>
  <c r="M165" i="21"/>
  <c r="M125" i="21"/>
  <c r="O112" i="21"/>
  <c r="O100" i="21"/>
  <c r="O75" i="21"/>
  <c r="O63" i="21"/>
  <c r="O40" i="21"/>
  <c r="P26" i="21"/>
  <c r="O10" i="23"/>
  <c r="Y140" i="18"/>
  <c r="Z140" i="18" s="1"/>
  <c r="AA140" i="18" s="1"/>
  <c r="P216" i="21"/>
  <c r="P205" i="21"/>
  <c r="P163" i="21"/>
  <c r="N154" i="21"/>
  <c r="N112" i="21"/>
  <c r="N63" i="21"/>
  <c r="N40" i="21"/>
  <c r="O26" i="21"/>
  <c r="P10" i="23"/>
  <c r="U177" i="18"/>
  <c r="U136" i="18"/>
  <c r="O216" i="21"/>
  <c r="N205" i="21"/>
  <c r="N163" i="21"/>
  <c r="M154" i="21"/>
  <c r="M112" i="21"/>
  <c r="N83" i="21"/>
  <c r="M75" i="21"/>
  <c r="N52" i="21"/>
  <c r="N26" i="21"/>
  <c r="M13" i="21"/>
  <c r="M112" i="23"/>
  <c r="M8" i="23"/>
  <c r="M8" i="21"/>
  <c r="N30" i="21"/>
  <c r="M195" i="23"/>
  <c r="M83" i="21"/>
  <c r="M77" i="21"/>
  <c r="M65" i="21"/>
  <c r="M44" i="21"/>
  <c r="P228" i="21"/>
  <c r="N216" i="21"/>
  <c r="P202" i="21"/>
  <c r="N193" i="21"/>
  <c r="P161" i="21"/>
  <c r="N152" i="21"/>
  <c r="N109" i="21"/>
  <c r="P99" i="21"/>
  <c r="P82" i="21"/>
  <c r="P61" i="21"/>
  <c r="P51" i="21"/>
  <c r="N35" i="21"/>
  <c r="M26" i="21"/>
  <c r="P12" i="21"/>
  <c r="N112" i="23"/>
  <c r="M30" i="21"/>
  <c r="P200" i="21"/>
  <c r="P194" i="21"/>
  <c r="P188" i="21"/>
  <c r="M216" i="21"/>
  <c r="M193" i="21"/>
  <c r="M152" i="21"/>
  <c r="O141" i="21"/>
  <c r="O121" i="21"/>
  <c r="M109" i="21"/>
  <c r="O82" i="21"/>
  <c r="O51" i="21"/>
  <c r="M35" i="21"/>
  <c r="P25" i="21"/>
  <c r="N12" i="21"/>
  <c r="O112" i="23"/>
  <c r="M198" i="21"/>
  <c r="O12" i="21"/>
  <c r="P28" i="21"/>
  <c r="O200" i="21"/>
  <c r="O194" i="21"/>
  <c r="O188" i="21"/>
  <c r="P178" i="21"/>
  <c r="P166" i="21"/>
  <c r="P159" i="21"/>
  <c r="P153" i="21"/>
  <c r="P147" i="21"/>
  <c r="P214" i="21"/>
  <c r="N179" i="21"/>
  <c r="P151" i="21"/>
  <c r="N141" i="21"/>
  <c r="N121" i="21"/>
  <c r="N99" i="21"/>
  <c r="N82" i="21"/>
  <c r="N61" i="21"/>
  <c r="N51" i="21"/>
  <c r="O25" i="21"/>
  <c r="P10" i="21"/>
  <c r="P112" i="23"/>
  <c r="M179" i="21"/>
  <c r="N151" i="21"/>
  <c r="M141" i="21"/>
  <c r="M121" i="21"/>
  <c r="M99" i="21"/>
  <c r="M82" i="21"/>
  <c r="N72" i="21"/>
  <c r="M61" i="21"/>
  <c r="M51" i="21"/>
  <c r="N34" i="21"/>
  <c r="N25" i="21"/>
  <c r="O10" i="21"/>
  <c r="O225" i="23"/>
  <c r="O151" i="21"/>
  <c r="N194" i="21"/>
  <c r="O159" i="21"/>
  <c r="P138" i="21"/>
  <c r="M12" i="21"/>
  <c r="N225" i="23"/>
  <c r="M208" i="21"/>
  <c r="M194" i="21"/>
  <c r="M188" i="21"/>
  <c r="N178" i="21"/>
  <c r="N166" i="21"/>
  <c r="N159" i="21"/>
  <c r="N147" i="21"/>
  <c r="O138" i="21"/>
  <c r="Y162" i="18"/>
  <c r="Z162" i="18" s="1"/>
  <c r="AA162" i="18" s="1"/>
  <c r="U7" i="18"/>
  <c r="N227" i="21"/>
  <c r="P212" i="21"/>
  <c r="P190" i="21"/>
  <c r="N172" i="21"/>
  <c r="N137" i="21"/>
  <c r="P120" i="21"/>
  <c r="P105" i="21"/>
  <c r="P81" i="21"/>
  <c r="P71" i="21"/>
  <c r="P50" i="21"/>
  <c r="P33" i="21"/>
  <c r="M25" i="21"/>
  <c r="P225" i="23"/>
  <c r="O27" i="21"/>
  <c r="O115" i="21"/>
  <c r="AA48" i="18"/>
  <c r="N208" i="21"/>
  <c r="O166" i="21"/>
  <c r="P207" i="21"/>
  <c r="P198" i="21"/>
  <c r="P193" i="21"/>
  <c r="M178" i="21"/>
  <c r="M159" i="21"/>
  <c r="M153" i="21"/>
  <c r="M147" i="21"/>
  <c r="N138" i="21"/>
  <c r="O130" i="21"/>
  <c r="M227" i="21"/>
  <c r="O212" i="21"/>
  <c r="M172" i="21"/>
  <c r="M137" i="21"/>
  <c r="O105" i="21"/>
  <c r="O81" i="21"/>
  <c r="O71" i="21"/>
  <c r="O50" i="21"/>
  <c r="O33" i="21"/>
  <c r="N19" i="21"/>
  <c r="M10" i="21"/>
  <c r="M227" i="23"/>
  <c r="O165" i="21"/>
  <c r="P103" i="21"/>
  <c r="N21" i="21"/>
  <c r="M207" i="21"/>
  <c r="N111" i="21"/>
  <c r="U133" i="18"/>
  <c r="N198" i="21"/>
  <c r="P32" i="21"/>
  <c r="N98" i="21"/>
  <c r="Y96" i="18"/>
  <c r="Z96" i="18" s="1"/>
  <c r="AA96" i="18" s="1"/>
  <c r="Y38" i="18"/>
  <c r="Z38" i="18" s="1"/>
  <c r="AA38" i="18" s="1"/>
  <c r="O205" i="21"/>
  <c r="O192" i="21"/>
  <c r="P109" i="21"/>
  <c r="O79" i="21"/>
  <c r="O60" i="21"/>
  <c r="P197" i="21"/>
  <c r="O109" i="21"/>
  <c r="O28" i="21"/>
  <c r="N200" i="21"/>
  <c r="N188" i="21"/>
  <c r="O178" i="21"/>
  <c r="O153" i="21"/>
  <c r="M34" i="21"/>
  <c r="P21" i="21"/>
  <c r="Y223" i="18"/>
  <c r="N223" i="21" s="1"/>
  <c r="N214" i="21"/>
  <c r="O207" i="21"/>
  <c r="O198" i="21"/>
  <c r="O193" i="21"/>
  <c r="P184" i="21"/>
  <c r="P172" i="21"/>
  <c r="P165" i="21"/>
  <c r="P158" i="21"/>
  <c r="P152" i="21"/>
  <c r="P146" i="21"/>
  <c r="M138" i="21"/>
  <c r="N130" i="21"/>
  <c r="P117" i="21"/>
  <c r="U170" i="18"/>
  <c r="U91" i="18"/>
  <c r="U20" i="18"/>
  <c r="U6" i="18"/>
  <c r="P225" i="21"/>
  <c r="N212" i="21"/>
  <c r="P170" i="21"/>
  <c r="N160" i="21"/>
  <c r="P134" i="21"/>
  <c r="N120" i="21"/>
  <c r="N105" i="21"/>
  <c r="N81" i="21"/>
  <c r="N71" i="21"/>
  <c r="N33" i="21"/>
  <c r="M19" i="21"/>
  <c r="P9" i="21"/>
  <c r="O8" i="21"/>
  <c r="N195" i="23"/>
  <c r="Y217" i="18"/>
  <c r="Z217" i="18" s="1"/>
  <c r="AA217" i="18" s="1"/>
  <c r="U175" i="18"/>
  <c r="U215" i="18"/>
  <c r="U182" i="18"/>
  <c r="Y93" i="18"/>
  <c r="Z93" i="18" s="1"/>
  <c r="AA93" i="18" s="1"/>
  <c r="N14" i="21"/>
  <c r="N8" i="21"/>
  <c r="O195" i="23"/>
  <c r="M221" i="21"/>
  <c r="M39" i="21"/>
  <c r="P195" i="23"/>
  <c r="Y187" i="18"/>
  <c r="Z187" i="18" s="1"/>
  <c r="AA187" i="18" s="1"/>
  <c r="U68" i="18"/>
  <c r="U47" i="18"/>
  <c r="P35" i="21"/>
  <c r="P13" i="21"/>
  <c r="U203" i="18"/>
  <c r="U104" i="18"/>
  <c r="Z47" i="18"/>
  <c r="AA47" i="18" s="1"/>
  <c r="O84" i="21"/>
  <c r="O78" i="21"/>
  <c r="O73" i="21"/>
  <c r="O66" i="21"/>
  <c r="O59" i="21"/>
  <c r="O53" i="21"/>
  <c r="O45" i="21"/>
  <c r="O13" i="21"/>
  <c r="Y186" i="18"/>
  <c r="Z186" i="18" s="1"/>
  <c r="Y85" i="18"/>
  <c r="M219" i="21"/>
  <c r="M212" i="21"/>
  <c r="O124" i="21"/>
  <c r="O114" i="21"/>
  <c r="O101" i="21"/>
  <c r="O95" i="21"/>
  <c r="O83" i="21"/>
  <c r="O77" i="21"/>
  <c r="O72" i="21"/>
  <c r="O65" i="21"/>
  <c r="O58" i="21"/>
  <c r="O52" i="21"/>
  <c r="O44" i="21"/>
  <c r="O18" i="21"/>
  <c r="N9" i="23"/>
  <c r="O211" i="21"/>
  <c r="M134" i="21"/>
  <c r="M124" i="21"/>
  <c r="M114" i="21"/>
  <c r="M107" i="21"/>
  <c r="M101" i="21"/>
  <c r="M95" i="21"/>
  <c r="M18" i="21"/>
  <c r="P206" i="21"/>
  <c r="N221" i="21"/>
  <c r="X105" i="15"/>
  <c r="J105" i="32" s="1"/>
  <c r="X125" i="15"/>
  <c r="J125" i="32" s="1"/>
  <c r="X133" i="15"/>
  <c r="Y133" i="15" s="1"/>
  <c r="Z133" i="15" s="1"/>
  <c r="AA133" i="15" s="1"/>
  <c r="M133" i="32" s="1"/>
  <c r="X173" i="15"/>
  <c r="Y66" i="15"/>
  <c r="Z66" i="15" s="1"/>
  <c r="AA66" i="15" s="1"/>
  <c r="M66" i="32" s="1"/>
  <c r="Y86" i="15"/>
  <c r="Z86" i="15" s="1"/>
  <c r="X68" i="15"/>
  <c r="Y68" i="15" s="1"/>
  <c r="X76" i="15"/>
  <c r="X88" i="15"/>
  <c r="J88" i="32" s="1"/>
  <c r="X92" i="15"/>
  <c r="X196" i="15"/>
  <c r="X224" i="15"/>
  <c r="U25" i="15"/>
  <c r="X179" i="15"/>
  <c r="Y179" i="15" s="1"/>
  <c r="Z179" i="15" s="1"/>
  <c r="AA179" i="15" s="1"/>
  <c r="M179" i="32" s="1"/>
  <c r="U41" i="15"/>
  <c r="U49" i="15"/>
  <c r="Y196" i="15"/>
  <c r="Z196" i="15" s="1"/>
  <c r="AA196" i="15" s="1"/>
  <c r="M196" i="32" s="1"/>
  <c r="X13" i="15"/>
  <c r="Y13" i="15" s="1"/>
  <c r="K13" i="32" s="1"/>
  <c r="X65" i="15"/>
  <c r="Y65" i="15" s="1"/>
  <c r="Z65" i="15" s="1"/>
  <c r="AA65" i="15" s="1"/>
  <c r="M65" i="32" s="1"/>
  <c r="U24" i="15"/>
  <c r="U28" i="15"/>
  <c r="U58" i="15"/>
  <c r="U62" i="15"/>
  <c r="U66" i="15"/>
  <c r="U130" i="15"/>
  <c r="U134" i="15"/>
  <c r="U138" i="15"/>
  <c r="U154" i="15"/>
  <c r="U174" i="15"/>
  <c r="U186" i="15"/>
  <c r="U206" i="15"/>
  <c r="U218" i="15"/>
  <c r="U79" i="15"/>
  <c r="U83" i="15"/>
  <c r="U111" i="15"/>
  <c r="U123" i="15"/>
  <c r="U163" i="15"/>
  <c r="U167" i="15"/>
  <c r="U179" i="15"/>
  <c r="U183" i="15"/>
  <c r="U187" i="15"/>
  <c r="U219" i="15"/>
  <c r="X21" i="15"/>
  <c r="Y21" i="15" s="1"/>
  <c r="K21" i="32" s="1"/>
  <c r="X22" i="15"/>
  <c r="Y22" i="15" s="1"/>
  <c r="X26" i="15"/>
  <c r="Y26" i="15" s="1"/>
  <c r="Z26" i="15" s="1"/>
  <c r="AA26" i="15" s="1"/>
  <c r="M26" i="32" s="1"/>
  <c r="X63" i="15"/>
  <c r="Y63" i="15" s="1"/>
  <c r="X71" i="15"/>
  <c r="Y71" i="15" s="1"/>
  <c r="Z71" i="15" s="1"/>
  <c r="AA71" i="15" s="1"/>
  <c r="M71" i="32" s="1"/>
  <c r="X79" i="15"/>
  <c r="Y79" i="15" s="1"/>
  <c r="X83" i="15"/>
  <c r="J83" i="32" s="1"/>
  <c r="X103" i="15"/>
  <c r="J103" i="32" s="1"/>
  <c r="X119" i="15"/>
  <c r="Y119" i="15" s="1"/>
  <c r="X123" i="15"/>
  <c r="U22" i="15"/>
  <c r="X64" i="15"/>
  <c r="Y64" i="15" s="1"/>
  <c r="U61" i="15"/>
  <c r="U77" i="15"/>
  <c r="U85" i="15"/>
  <c r="U93" i="15"/>
  <c r="U117" i="15"/>
  <c r="X81" i="15"/>
  <c r="Y81" i="15" s="1"/>
  <c r="Z81" i="15" s="1"/>
  <c r="AA81" i="15" s="1"/>
  <c r="M81" i="32" s="1"/>
  <c r="X169" i="15"/>
  <c r="J169" i="32" s="1"/>
  <c r="X189" i="15"/>
  <c r="Y189" i="15" s="1"/>
  <c r="K189" i="32" s="1"/>
  <c r="U137" i="15"/>
  <c r="U205" i="15"/>
  <c r="X109" i="15"/>
  <c r="Y109" i="15" s="1"/>
  <c r="K109" i="32" s="1"/>
  <c r="X165" i="15"/>
  <c r="Y165" i="15" s="1"/>
  <c r="X177" i="15"/>
  <c r="X185" i="15"/>
  <c r="Y185" i="15" s="1"/>
  <c r="X193" i="15"/>
  <c r="Y193" i="15" s="1"/>
  <c r="X197" i="15"/>
  <c r="J197" i="32" s="1"/>
  <c r="X217" i="15"/>
  <c r="Y217" i="15" s="1"/>
  <c r="X38" i="15"/>
  <c r="Y38" i="15" s="1"/>
  <c r="X42" i="15"/>
  <c r="X46" i="15"/>
  <c r="Y46" i="15" s="1"/>
  <c r="Z46" i="15" s="1"/>
  <c r="AA46" i="15" s="1"/>
  <c r="M46" i="32" s="1"/>
  <c r="U7" i="15"/>
  <c r="X43" i="15"/>
  <c r="J43" i="32" s="1"/>
  <c r="X50" i="15"/>
  <c r="J50" i="32" s="1"/>
  <c r="X58" i="15"/>
  <c r="J58" i="32" s="1"/>
  <c r="U43" i="15"/>
  <c r="U47" i="15"/>
  <c r="X55" i="15"/>
  <c r="Y55" i="15" s="1"/>
  <c r="Z55" i="15" s="1"/>
  <c r="AA55" i="15" s="1"/>
  <c r="M55" i="32" s="1"/>
  <c r="U55" i="15"/>
  <c r="X75" i="15"/>
  <c r="Y75" i="15" s="1"/>
  <c r="X91" i="15"/>
  <c r="X115" i="15"/>
  <c r="J115" i="32" s="1"/>
  <c r="X130" i="15"/>
  <c r="J130" i="32" s="1"/>
  <c r="X154" i="15"/>
  <c r="J154" i="32" s="1"/>
  <c r="X158" i="15"/>
  <c r="Y158" i="15" s="1"/>
  <c r="X170" i="15"/>
  <c r="J170" i="32" s="1"/>
  <c r="X69" i="15"/>
  <c r="Y69" i="15" s="1"/>
  <c r="Z69" i="15" s="1"/>
  <c r="AA69" i="15" s="1"/>
  <c r="M69" i="32" s="1"/>
  <c r="U227" i="15"/>
  <c r="U56" i="15"/>
  <c r="U60" i="15"/>
  <c r="X131" i="15"/>
  <c r="Y131" i="15" s="1"/>
  <c r="K131" i="32" s="1"/>
  <c r="X135" i="15"/>
  <c r="Y135" i="15" s="1"/>
  <c r="X139" i="15"/>
  <c r="Y139" i="15" s="1"/>
  <c r="Z139" i="15" s="1"/>
  <c r="AA139" i="15" s="1"/>
  <c r="X215" i="15"/>
  <c r="Y215" i="15" s="1"/>
  <c r="Z215" i="15" s="1"/>
  <c r="AA215" i="15" s="1"/>
  <c r="X140" i="15"/>
  <c r="Y140" i="15" s="1"/>
  <c r="Z140" i="15" s="1"/>
  <c r="AA140" i="15" s="1"/>
  <c r="X220" i="15"/>
  <c r="X23" i="15"/>
  <c r="U80" i="15"/>
  <c r="U92" i="15"/>
  <c r="U124" i="15"/>
  <c r="U128" i="15"/>
  <c r="U132" i="15"/>
  <c r="U140" i="15"/>
  <c r="U144" i="15"/>
  <c r="U156" i="15"/>
  <c r="U172" i="15"/>
  <c r="U176" i="15"/>
  <c r="U196" i="15"/>
  <c r="X52" i="15"/>
  <c r="J52" i="32" s="1"/>
  <c r="X60" i="15"/>
  <c r="J60" i="32" s="1"/>
  <c r="U45" i="15"/>
  <c r="Y92" i="15"/>
  <c r="X100" i="15"/>
  <c r="Y100" i="15" s="1"/>
  <c r="X104" i="15"/>
  <c r="Y104" i="15" s="1"/>
  <c r="X116" i="15"/>
  <c r="Y116" i="15" s="1"/>
  <c r="Z116" i="15" s="1"/>
  <c r="AA116" i="15" s="1"/>
  <c r="U204" i="15"/>
  <c r="J196" i="32"/>
  <c r="U81" i="15"/>
  <c r="U217" i="15"/>
  <c r="U178" i="15"/>
  <c r="U221" i="15"/>
  <c r="X112" i="15"/>
  <c r="Y112" i="15" s="1"/>
  <c r="X186" i="15"/>
  <c r="Y186" i="15" s="1"/>
  <c r="Z186" i="15" s="1"/>
  <c r="AA186" i="15" s="1"/>
  <c r="U78" i="15"/>
  <c r="X85" i="15"/>
  <c r="X132" i="15"/>
  <c r="X163" i="15"/>
  <c r="J163" i="32" s="1"/>
  <c r="X8" i="15"/>
  <c r="Y8" i="15" s="1"/>
  <c r="U63" i="15"/>
  <c r="X74" i="15"/>
  <c r="Y74" i="15" s="1"/>
  <c r="K74" i="32" s="1"/>
  <c r="X136" i="15"/>
  <c r="X171" i="15"/>
  <c r="Y171" i="15" s="1"/>
  <c r="Z171" i="15" s="1"/>
  <c r="X198" i="15"/>
  <c r="J198" i="32" s="1"/>
  <c r="U16" i="15"/>
  <c r="U36" i="15"/>
  <c r="U44" i="15"/>
  <c r="X59" i="15"/>
  <c r="Y59" i="15" s="1"/>
  <c r="Z59" i="15" s="1"/>
  <c r="AA59" i="15" s="1"/>
  <c r="M59" i="32" s="1"/>
  <c r="U133" i="15"/>
  <c r="U175" i="15"/>
  <c r="X206" i="15"/>
  <c r="Y206" i="15" s="1"/>
  <c r="Z206" i="15" s="1"/>
  <c r="AA206" i="15" s="1"/>
  <c r="X210" i="15"/>
  <c r="X56" i="15"/>
  <c r="Y56" i="15" s="1"/>
  <c r="Z56" i="15" s="1"/>
  <c r="AA56" i="15" s="1"/>
  <c r="U75" i="15"/>
  <c r="X82" i="15"/>
  <c r="U90" i="15"/>
  <c r="U98" i="15"/>
  <c r="X113" i="15"/>
  <c r="J113" i="32" s="1"/>
  <c r="X152" i="15"/>
  <c r="U209" i="15"/>
  <c r="X39" i="15"/>
  <c r="J39" i="32" s="1"/>
  <c r="X128" i="15"/>
  <c r="U171" i="15"/>
  <c r="X226" i="15"/>
  <c r="Y226" i="15" s="1"/>
  <c r="X16" i="15"/>
  <c r="Y16" i="15" s="1"/>
  <c r="Z16" i="15" s="1"/>
  <c r="AA16" i="15" s="1"/>
  <c r="U23" i="15"/>
  <c r="X48" i="15"/>
  <c r="Y48" i="15" s="1"/>
  <c r="U94" i="15"/>
  <c r="U145" i="15"/>
  <c r="X164" i="15"/>
  <c r="Y164" i="15" s="1"/>
  <c r="Z164" i="15" s="1"/>
  <c r="AA164" i="15" s="1"/>
  <c r="U27" i="15"/>
  <c r="X90" i="15"/>
  <c r="X94" i="15"/>
  <c r="Y94" i="15" s="1"/>
  <c r="Z94" i="15" s="1"/>
  <c r="AA94" i="15" s="1"/>
  <c r="X98" i="15"/>
  <c r="Y98" i="15" s="1"/>
  <c r="Z98" i="15" s="1"/>
  <c r="AA98" i="15" s="1"/>
  <c r="M98" i="32" s="1"/>
  <c r="X102" i="15"/>
  <c r="X137" i="15"/>
  <c r="U180" i="15"/>
  <c r="U192" i="15"/>
  <c r="X203" i="15"/>
  <c r="Y203" i="15" s="1"/>
  <c r="U211" i="15"/>
  <c r="U165" i="15"/>
  <c r="X219" i="15"/>
  <c r="Y219" i="15" s="1"/>
  <c r="Z219" i="15" s="1"/>
  <c r="AA219" i="15" s="1"/>
  <c r="M219" i="32" s="1"/>
  <c r="U70" i="15"/>
  <c r="X120" i="15"/>
  <c r="J120" i="32" s="1"/>
  <c r="X225" i="15"/>
  <c r="Y225" i="15" s="1"/>
  <c r="Z225" i="15" s="1"/>
  <c r="L225" i="32" s="1"/>
  <c r="X167" i="15"/>
  <c r="Y167" i="15" s="1"/>
  <c r="X32" i="15"/>
  <c r="J32" i="32" s="1"/>
  <c r="X121" i="15"/>
  <c r="Y121" i="15" s="1"/>
  <c r="K121" i="32" s="1"/>
  <c r="X183" i="15"/>
  <c r="J183" i="32" s="1"/>
  <c r="U99" i="15"/>
  <c r="X114" i="15"/>
  <c r="Y114" i="15" s="1"/>
  <c r="Z114" i="15" s="1"/>
  <c r="U118" i="15"/>
  <c r="X149" i="15"/>
  <c r="Y149" i="15" s="1"/>
  <c r="X153" i="15"/>
  <c r="J153" i="32" s="1"/>
  <c r="X24" i="15"/>
  <c r="Y24" i="15" s="1"/>
  <c r="X33" i="15"/>
  <c r="Y33" i="15" s="1"/>
  <c r="Z33" i="15" s="1"/>
  <c r="AA33" i="15" s="1"/>
  <c r="M33" i="32" s="1"/>
  <c r="X41" i="15"/>
  <c r="J41" i="32" s="1"/>
  <c r="U53" i="15"/>
  <c r="X118" i="15"/>
  <c r="X122" i="15"/>
  <c r="X157" i="15"/>
  <c r="Y157" i="15" s="1"/>
  <c r="U216" i="15"/>
  <c r="X204" i="15"/>
  <c r="Y204" i="15" s="1"/>
  <c r="Z204" i="15" s="1"/>
  <c r="X29" i="15"/>
  <c r="Y29" i="15" s="1"/>
  <c r="Z29" i="15" s="1"/>
  <c r="AA29" i="15" s="1"/>
  <c r="U74" i="15"/>
  <c r="X166" i="15"/>
  <c r="Y166" i="15" s="1"/>
  <c r="Z166" i="15" s="1"/>
  <c r="AA166" i="15" s="1"/>
  <c r="M166" i="32" s="1"/>
  <c r="X7" i="15"/>
  <c r="X53" i="15"/>
  <c r="J53" i="32" s="1"/>
  <c r="X61" i="15"/>
  <c r="Y61" i="15" s="1"/>
  <c r="Z61" i="15" s="1"/>
  <c r="AA61" i="15" s="1"/>
  <c r="M61" i="32" s="1"/>
  <c r="X80" i="15"/>
  <c r="Y80" i="15" s="1"/>
  <c r="U119" i="15"/>
  <c r="U162" i="15"/>
  <c r="X205" i="15"/>
  <c r="Y205" i="15" s="1"/>
  <c r="U201" i="15"/>
  <c r="U39" i="15"/>
  <c r="X174" i="15"/>
  <c r="U194" i="15"/>
  <c r="X35" i="15"/>
  <c r="J35" i="32" s="1"/>
  <c r="X124" i="15"/>
  <c r="Y124" i="15" s="1"/>
  <c r="U107" i="15"/>
  <c r="U50" i="15"/>
  <c r="U73" i="15"/>
  <c r="U96" i="15"/>
  <c r="U100" i="15"/>
  <c r="U131" i="15"/>
  <c r="X146" i="15"/>
  <c r="Y146" i="15" s="1"/>
  <c r="Z146" i="15" s="1"/>
  <c r="AA146" i="15" s="1"/>
  <c r="M146" i="32" s="1"/>
  <c r="X150" i="15"/>
  <c r="J150" i="32" s="1"/>
  <c r="U158" i="15"/>
  <c r="Y173" i="15"/>
  <c r="Z173" i="15" s="1"/>
  <c r="U197" i="15"/>
  <c r="X213" i="15"/>
  <c r="Y213" i="15" s="1"/>
  <c r="Z213" i="15" s="1"/>
  <c r="AA213" i="15" s="1"/>
  <c r="M213" i="32" s="1"/>
  <c r="X54" i="15"/>
  <c r="Y54" i="15" s="1"/>
  <c r="X18" i="15"/>
  <c r="U103" i="15"/>
  <c r="U72" i="15"/>
  <c r="U225" i="15"/>
  <c r="U46" i="15"/>
  <c r="U114" i="15"/>
  <c r="X129" i="15"/>
  <c r="Y129" i="15" s="1"/>
  <c r="X214" i="15"/>
  <c r="Y214" i="15" s="1"/>
  <c r="X222" i="15"/>
  <c r="U9" i="15"/>
  <c r="X200" i="15"/>
  <c r="Y200" i="15" s="1"/>
  <c r="J179" i="32"/>
  <c r="X62" i="15"/>
  <c r="U173" i="15"/>
  <c r="U40" i="15"/>
  <c r="U51" i="15"/>
  <c r="X77" i="15"/>
  <c r="X184" i="15"/>
  <c r="Y184" i="15" s="1"/>
  <c r="U6" i="15"/>
  <c r="U30" i="15"/>
  <c r="U101" i="15"/>
  <c r="X10" i="15"/>
  <c r="U37" i="15"/>
  <c r="U67" i="15"/>
  <c r="U82" i="15"/>
  <c r="U136" i="15"/>
  <c r="U151" i="15"/>
  <c r="X11" i="15"/>
  <c r="Y11" i="15" s="1"/>
  <c r="Z11" i="15" s="1"/>
  <c r="U20" i="15"/>
  <c r="X27" i="15"/>
  <c r="J27" i="32" s="1"/>
  <c r="U113" i="15"/>
  <c r="X143" i="15"/>
  <c r="X151" i="15"/>
  <c r="Y151" i="15" s="1"/>
  <c r="Z151" i="15" s="1"/>
  <c r="AA151" i="15" s="1"/>
  <c r="M151" i="32" s="1"/>
  <c r="Y182" i="15"/>
  <c r="U121" i="15"/>
  <c r="U125" i="15"/>
  <c r="U129" i="15"/>
  <c r="X45" i="15"/>
  <c r="J45" i="32" s="1"/>
  <c r="U106" i="15"/>
  <c r="J76" i="32"/>
  <c r="J66" i="32"/>
  <c r="X9" i="15"/>
  <c r="Y9" i="15" s="1"/>
  <c r="X12" i="15"/>
  <c r="U35" i="15"/>
  <c r="U54" i="15"/>
  <c r="U143" i="15"/>
  <c r="X172" i="15"/>
  <c r="X180" i="15"/>
  <c r="U228" i="15"/>
  <c r="U10" i="15"/>
  <c r="U19" i="15"/>
  <c r="X110" i="15"/>
  <c r="Y110" i="15" s="1"/>
  <c r="Z110" i="15" s="1"/>
  <c r="U193" i="15"/>
  <c r="U207" i="15"/>
  <c r="X6" i="15"/>
  <c r="U14" i="15"/>
  <c r="X19" i="15"/>
  <c r="Y19" i="15" s="1"/>
  <c r="U59" i="15"/>
  <c r="U88" i="15"/>
  <c r="X96" i="15"/>
  <c r="Y96" i="15" s="1"/>
  <c r="Z96" i="15" s="1"/>
  <c r="AA96" i="15" s="1"/>
  <c r="U189" i="15"/>
  <c r="U215" i="15"/>
  <c r="U226" i="15"/>
  <c r="U104" i="15"/>
  <c r="U182" i="15"/>
  <c r="U208" i="15"/>
  <c r="U89" i="15"/>
  <c r="X111" i="15"/>
  <c r="Y111" i="15" s="1"/>
  <c r="Z111" i="15" s="1"/>
  <c r="AA111" i="15" s="1"/>
  <c r="M111" i="32" s="1"/>
  <c r="U212" i="15"/>
  <c r="X190" i="15"/>
  <c r="X208" i="15"/>
  <c r="J208" i="32" s="1"/>
  <c r="X15" i="15"/>
  <c r="Y15" i="15" s="1"/>
  <c r="U71" i="15"/>
  <c r="U97" i="15"/>
  <c r="X108" i="15"/>
  <c r="Y123" i="15"/>
  <c r="Z123" i="15" s="1"/>
  <c r="X168" i="15"/>
  <c r="J168" i="32" s="1"/>
  <c r="X175" i="15"/>
  <c r="X201" i="15"/>
  <c r="Y201" i="15" s="1"/>
  <c r="Z201" i="15" s="1"/>
  <c r="AA201" i="15" s="1"/>
  <c r="M201" i="32" s="1"/>
  <c r="X212" i="15"/>
  <c r="X49" i="15"/>
  <c r="Y49" i="15" s="1"/>
  <c r="U64" i="15"/>
  <c r="X89" i="15"/>
  <c r="Y89" i="15" s="1"/>
  <c r="U29" i="15"/>
  <c r="X93" i="15"/>
  <c r="U120" i="15"/>
  <c r="U139" i="15"/>
  <c r="X142" i="15"/>
  <c r="U198" i="15"/>
  <c r="X216" i="15"/>
  <c r="Y216" i="15" s="1"/>
  <c r="Z216" i="15" s="1"/>
  <c r="AA216" i="15" s="1"/>
  <c r="M216" i="32" s="1"/>
  <c r="U17" i="15"/>
  <c r="X30" i="15"/>
  <c r="Y30" i="15" s="1"/>
  <c r="U33" i="15"/>
  <c r="U48" i="15"/>
  <c r="X51" i="15"/>
  <c r="Y51" i="15" s="1"/>
  <c r="Z51" i="15" s="1"/>
  <c r="AA51" i="15" s="1"/>
  <c r="M51" i="32" s="1"/>
  <c r="X72" i="15"/>
  <c r="X97" i="15"/>
  <c r="J97" i="32" s="1"/>
  <c r="X126" i="15"/>
  <c r="Y126" i="15" s="1"/>
  <c r="Z126" i="15" s="1"/>
  <c r="AA126" i="15" s="1"/>
  <c r="U155" i="15"/>
  <c r="X159" i="15"/>
  <c r="Y159" i="15" s="1"/>
  <c r="U166" i="15"/>
  <c r="X176" i="15"/>
  <c r="Y176" i="15" s="1"/>
  <c r="Z176" i="15" s="1"/>
  <c r="AA176" i="15" s="1"/>
  <c r="X187" i="15"/>
  <c r="U195" i="15"/>
  <c r="X36" i="15"/>
  <c r="Y36" i="15" s="1"/>
  <c r="Z36" i="15" s="1"/>
  <c r="AA36" i="15" s="1"/>
  <c r="U191" i="15"/>
  <c r="U11" i="15"/>
  <c r="X14" i="15"/>
  <c r="Y14" i="15" s="1"/>
  <c r="X17" i="15"/>
  <c r="X20" i="15"/>
  <c r="Y20" i="15" s="1"/>
  <c r="Z20" i="15" s="1"/>
  <c r="AA20" i="15" s="1"/>
  <c r="X31" i="15"/>
  <c r="U69" i="15"/>
  <c r="X101" i="15"/>
  <c r="Y101" i="15" s="1"/>
  <c r="Z101" i="15" s="1"/>
  <c r="AA101" i="15" s="1"/>
  <c r="M101" i="32" s="1"/>
  <c r="U122" i="15"/>
  <c r="U148" i="15"/>
  <c r="U152" i="15"/>
  <c r="X155" i="15"/>
  <c r="Y155" i="15" s="1"/>
  <c r="Z155" i="15" s="1"/>
  <c r="L155" i="32" s="1"/>
  <c r="U159" i="15"/>
  <c r="U170" i="15"/>
  <c r="U184" i="15"/>
  <c r="X191" i="15"/>
  <c r="Y191" i="15" s="1"/>
  <c r="Z191" i="15" s="1"/>
  <c r="AA191" i="15" s="1"/>
  <c r="U202" i="15"/>
  <c r="U105" i="15"/>
  <c r="U112" i="15"/>
  <c r="X144" i="15"/>
  <c r="Y144" i="15" s="1"/>
  <c r="K144" i="32" s="1"/>
  <c r="U177" i="15"/>
  <c r="U188" i="15"/>
  <c r="X223" i="15"/>
  <c r="X145" i="15"/>
  <c r="Y145" i="15" s="1"/>
  <c r="Z145" i="15" s="1"/>
  <c r="AA145" i="15" s="1"/>
  <c r="M145" i="32" s="1"/>
  <c r="X199" i="15"/>
  <c r="Y199" i="15" s="1"/>
  <c r="U87" i="15"/>
  <c r="X95" i="15"/>
  <c r="Y95" i="15" s="1"/>
  <c r="U102" i="15"/>
  <c r="U109" i="15"/>
  <c r="U141" i="15"/>
  <c r="X160" i="15"/>
  <c r="Y160" i="15" s="1"/>
  <c r="Z160" i="15" s="1"/>
  <c r="AA160" i="15" s="1"/>
  <c r="M160" i="32" s="1"/>
  <c r="U181" i="15"/>
  <c r="X209" i="15"/>
  <c r="Y209" i="15" s="1"/>
  <c r="U12" i="15"/>
  <c r="U34" i="15"/>
  <c r="U91" i="15"/>
  <c r="U95" i="15"/>
  <c r="U149" i="15"/>
  <c r="U153" i="15"/>
  <c r="X156" i="15"/>
  <c r="Y156" i="15" s="1"/>
  <c r="Z156" i="15" s="1"/>
  <c r="AA156" i="15" s="1"/>
  <c r="M156" i="32" s="1"/>
  <c r="U185" i="15"/>
  <c r="X192" i="15"/>
  <c r="U224" i="15"/>
  <c r="U21" i="15"/>
  <c r="X25" i="15"/>
  <c r="X28" i="15"/>
  <c r="U38" i="15"/>
  <c r="U42" i="15"/>
  <c r="U84" i="15"/>
  <c r="X106" i="15"/>
  <c r="U127" i="15"/>
  <c r="X134" i="15"/>
  <c r="Y134" i="15" s="1"/>
  <c r="U210" i="15"/>
  <c r="U18" i="15"/>
  <c r="Z38" i="15"/>
  <c r="U57" i="15"/>
  <c r="U135" i="15"/>
  <c r="U142" i="15"/>
  <c r="U146" i="15"/>
  <c r="U150" i="15"/>
  <c r="U164" i="15"/>
  <c r="U168" i="15"/>
  <c r="X207" i="15"/>
  <c r="K211" i="32"/>
  <c r="K86" i="32"/>
  <c r="M162" i="25"/>
  <c r="M203" i="25"/>
  <c r="M142" i="25"/>
  <c r="M48" i="25"/>
  <c r="M222" i="25"/>
  <c r="M122" i="25"/>
  <c r="M62" i="25"/>
  <c r="M22" i="25"/>
  <c r="M23" i="25"/>
  <c r="M118" i="25"/>
  <c r="M182" i="25"/>
  <c r="M42" i="25"/>
  <c r="M128" i="25"/>
  <c r="M108" i="25"/>
  <c r="M68" i="25"/>
  <c r="M226" i="25"/>
  <c r="M206" i="25"/>
  <c r="M186" i="25"/>
  <c r="M126" i="25"/>
  <c r="M106" i="25"/>
  <c r="M119" i="25"/>
  <c r="X57" i="15"/>
  <c r="X84" i="15"/>
  <c r="Y84" i="15" s="1"/>
  <c r="X127" i="15"/>
  <c r="X37" i="15"/>
  <c r="X40" i="15"/>
  <c r="Y40" i="15" s="1"/>
  <c r="Z40" i="15" s="1"/>
  <c r="AA40" i="15" s="1"/>
  <c r="M40" i="32" s="1"/>
  <c r="X34" i="15"/>
  <c r="Y34" i="15" s="1"/>
  <c r="U52" i="15"/>
  <c r="U76" i="15"/>
  <c r="Y76" i="15"/>
  <c r="Z76" i="15" s="1"/>
  <c r="AA76" i="15" s="1"/>
  <c r="M76" i="32" s="1"/>
  <c r="U147" i="15"/>
  <c r="U160" i="15"/>
  <c r="Y99" i="15"/>
  <c r="U8" i="15"/>
  <c r="U26" i="15"/>
  <c r="X70" i="15"/>
  <c r="Y70" i="15" s="1"/>
  <c r="X73" i="15"/>
  <c r="X67" i="15"/>
  <c r="Y88" i="15"/>
  <c r="U110" i="15"/>
  <c r="X141" i="15"/>
  <c r="Y141" i="15" s="1"/>
  <c r="Z141" i="15" s="1"/>
  <c r="AA141" i="15" s="1"/>
  <c r="M141" i="32" s="1"/>
  <c r="X47" i="15"/>
  <c r="X138" i="15"/>
  <c r="U199" i="15"/>
  <c r="U31" i="15"/>
  <c r="X44" i="15"/>
  <c r="Y44" i="15" s="1"/>
  <c r="U203" i="15"/>
  <c r="U222" i="15"/>
  <c r="X117" i="15"/>
  <c r="X188" i="15"/>
  <c r="X218" i="15"/>
  <c r="U15" i="15"/>
  <c r="X78" i="15"/>
  <c r="U86" i="15"/>
  <c r="X202" i="15"/>
  <c r="X221" i="15"/>
  <c r="Y221" i="15" s="1"/>
  <c r="Z221" i="15" s="1"/>
  <c r="AA221" i="15" s="1"/>
  <c r="U115" i="15"/>
  <c r="X147" i="15"/>
  <c r="U13" i="15"/>
  <c r="X107" i="15"/>
  <c r="X161" i="15"/>
  <c r="Y161" i="15" s="1"/>
  <c r="Z161" i="15" s="1"/>
  <c r="AA161" i="15" s="1"/>
  <c r="M161" i="32" s="1"/>
  <c r="X194" i="15"/>
  <c r="Y194" i="15" s="1"/>
  <c r="U200" i="15"/>
  <c r="X227" i="15"/>
  <c r="U126" i="15"/>
  <c r="U214" i="15"/>
  <c r="X211" i="15"/>
  <c r="Y211" i="15" s="1"/>
  <c r="Z211" i="15" s="1"/>
  <c r="AA211" i="15" s="1"/>
  <c r="M211" i="32" s="1"/>
  <c r="X162" i="15"/>
  <c r="X181" i="15"/>
  <c r="Y181" i="15" s="1"/>
  <c r="Z181" i="15" s="1"/>
  <c r="AA181" i="15" s="1"/>
  <c r="M181" i="32" s="1"/>
  <c r="U190" i="15"/>
  <c r="X195" i="15"/>
  <c r="Y195" i="15" s="1"/>
  <c r="Y50" i="15"/>
  <c r="Z50" i="15" s="1"/>
  <c r="AA50" i="15" s="1"/>
  <c r="M50" i="32" s="1"/>
  <c r="X148" i="15"/>
  <c r="X178" i="15"/>
  <c r="X87" i="15"/>
  <c r="U220" i="15"/>
  <c r="U223" i="15"/>
  <c r="X228" i="15"/>
  <c r="Z29" i="18"/>
  <c r="AA29" i="18" s="1"/>
  <c r="Y176" i="18"/>
  <c r="Z176" i="18" s="1"/>
  <c r="AA176" i="18" s="1"/>
  <c r="AA135" i="18"/>
  <c r="Y42" i="18"/>
  <c r="Z42" i="18" s="1"/>
  <c r="AA42" i="18" s="1"/>
  <c r="Z11" i="18"/>
  <c r="AA11" i="18" s="1"/>
  <c r="AA36" i="18"/>
  <c r="Z185" i="18"/>
  <c r="AA185" i="18" s="1"/>
  <c r="AH16" i="18"/>
  <c r="AA171" i="18"/>
  <c r="AK16" i="18"/>
  <c r="Y31" i="18"/>
  <c r="Z31" i="18" s="1"/>
  <c r="AA31" i="18" s="1"/>
  <c r="Y91" i="18"/>
  <c r="Z91" i="18" s="1"/>
  <c r="AA91" i="18" s="1"/>
  <c r="Y23" i="18"/>
  <c r="Z23" i="18" s="1"/>
  <c r="AA23" i="18" s="1"/>
  <c r="AI16" i="18"/>
  <c r="Y128" i="18"/>
  <c r="Z128" i="18" s="1"/>
  <c r="AA128" i="18" s="1"/>
  <c r="AA186" i="18"/>
  <c r="Y90" i="18"/>
  <c r="Z90" i="18" s="1"/>
  <c r="AA90" i="18" s="1"/>
  <c r="Z177" i="18"/>
  <c r="AA177" i="18" s="1"/>
  <c r="Z85" i="18"/>
  <c r="AA85" i="18" s="1"/>
  <c r="Y127" i="18"/>
  <c r="Z127" i="18" s="1"/>
  <c r="AA127" i="18" s="1"/>
  <c r="Y6" i="18"/>
  <c r="Z6" i="18" s="1"/>
  <c r="AA6" i="18" s="1"/>
  <c r="Y16" i="18"/>
  <c r="Z16" i="18" s="1"/>
  <c r="AA16" i="18" s="1"/>
  <c r="Y175" i="18"/>
  <c r="Z175" i="18" s="1"/>
  <c r="AA175" i="18" s="1"/>
  <c r="Z224" i="18"/>
  <c r="AA224" i="18" s="1"/>
  <c r="Y174" i="18"/>
  <c r="Z174" i="18" s="1"/>
  <c r="AA174" i="18" s="1"/>
  <c r="Y126" i="18"/>
  <c r="Z126" i="18" s="1"/>
  <c r="AA126" i="18" s="1"/>
  <c r="Y68" i="18"/>
  <c r="Z68" i="18" s="1"/>
  <c r="AA68" i="18" s="1"/>
  <c r="Y7" i="18"/>
  <c r="Z7" i="18" s="1"/>
  <c r="AA7" i="18" s="1"/>
  <c r="Y182" i="18"/>
  <c r="Z182" i="18" s="1"/>
  <c r="AA182" i="18" s="1"/>
  <c r="Z222" i="18"/>
  <c r="AA222" i="18" s="1"/>
  <c r="Y173" i="18"/>
  <c r="Z173" i="18" s="1"/>
  <c r="AA173" i="18" s="1"/>
  <c r="Z67" i="18"/>
  <c r="AA67" i="18" s="1"/>
  <c r="Y20" i="18"/>
  <c r="Z20" i="18" s="1"/>
  <c r="AA20" i="18" s="1"/>
  <c r="Y64" i="18"/>
  <c r="Z64" i="18" s="1"/>
  <c r="AA64" i="18" s="1"/>
  <c r="Y22" i="18"/>
  <c r="Z22" i="18" s="1"/>
  <c r="AA22" i="18" s="1"/>
  <c r="Y108" i="18"/>
  <c r="Z108" i="18" s="1"/>
  <c r="AA108" i="18" s="1"/>
  <c r="Y167" i="18"/>
  <c r="Z167" i="18" s="1"/>
  <c r="AA167" i="18" s="1"/>
  <c r="Y119" i="18"/>
  <c r="Z119" i="18" s="1"/>
  <c r="AA119" i="18" s="1"/>
  <c r="Y106" i="18"/>
  <c r="Z106" i="18" s="1"/>
  <c r="AA106" i="18" s="1"/>
  <c r="Y180" i="18"/>
  <c r="Z180" i="18" s="1"/>
  <c r="AA180" i="18" s="1"/>
  <c r="Y215" i="18"/>
  <c r="Z215" i="18" s="1"/>
  <c r="AA215" i="18" s="1"/>
  <c r="Y164" i="18"/>
  <c r="Z164" i="18" s="1"/>
  <c r="AA164" i="18" s="1"/>
  <c r="Y118" i="18"/>
  <c r="Z118" i="18" s="1"/>
  <c r="AA118" i="18" s="1"/>
  <c r="Y56" i="18"/>
  <c r="Z56" i="18" s="1"/>
  <c r="AA56" i="18" s="1"/>
  <c r="Y122" i="18"/>
  <c r="Z122" i="18" s="1"/>
  <c r="AA122" i="18" s="1"/>
  <c r="Y139" i="18"/>
  <c r="Z139" i="18" s="1"/>
  <c r="AA139" i="18" s="1"/>
  <c r="Y24" i="18"/>
  <c r="Z24" i="18" s="1"/>
  <c r="AA24" i="18" s="1"/>
  <c r="Y92" i="18"/>
  <c r="Z92" i="18" s="1"/>
  <c r="AA92" i="18" s="1"/>
  <c r="AA209" i="18"/>
  <c r="P209" i="21" s="1"/>
  <c r="Z136" i="18"/>
  <c r="AA136" i="18" s="1"/>
  <c r="X153" i="11"/>
  <c r="X133" i="11"/>
  <c r="X73" i="11"/>
  <c r="X13" i="11"/>
  <c r="X43" i="11"/>
  <c r="X209" i="11"/>
  <c r="X189" i="11"/>
  <c r="X169" i="11"/>
  <c r="X149" i="11"/>
  <c r="X29" i="11"/>
  <c r="X9" i="11"/>
  <c r="X208" i="11"/>
  <c r="X168" i="11"/>
  <c r="X68" i="11"/>
  <c r="X214" i="11"/>
  <c r="X154" i="11"/>
  <c r="X134" i="11"/>
  <c r="X94" i="11"/>
  <c r="X74" i="11"/>
  <c r="X14" i="11"/>
  <c r="X181" i="11"/>
  <c r="X161" i="11"/>
  <c r="X121" i="11"/>
  <c r="X60" i="11"/>
  <c r="X217" i="11"/>
  <c r="X197" i="11"/>
  <c r="AH30" i="11" s="1"/>
  <c r="X117" i="11"/>
  <c r="X187" i="11"/>
  <c r="X127" i="11"/>
  <c r="X76" i="11"/>
  <c r="X75" i="11"/>
  <c r="X96" i="11"/>
  <c r="X175" i="11"/>
  <c r="X115" i="11"/>
  <c r="X35" i="11"/>
  <c r="X54" i="11"/>
  <c r="X213" i="11"/>
  <c r="X173" i="11"/>
  <c r="X113" i="11"/>
  <c r="X93" i="11"/>
  <c r="X47" i="11"/>
  <c r="X46" i="11"/>
  <c r="X188" i="11"/>
  <c r="X25" i="11"/>
  <c r="X116" i="11"/>
  <c r="X16" i="11"/>
  <c r="X215" i="11"/>
  <c r="X55" i="11"/>
  <c r="X174" i="11"/>
  <c r="X164" i="11"/>
  <c r="X53" i="11"/>
  <c r="X136" i="11"/>
  <c r="X36" i="11"/>
  <c r="X195" i="11"/>
  <c r="X155" i="11"/>
  <c r="X135" i="11"/>
  <c r="X95" i="11"/>
  <c r="X15" i="11"/>
  <c r="X114" i="11"/>
  <c r="X177" i="11"/>
  <c r="X157" i="11"/>
  <c r="X137" i="11"/>
  <c r="X97" i="11"/>
  <c r="X77" i="11"/>
  <c r="X39" i="11"/>
  <c r="X171" i="11"/>
  <c r="X131" i="11"/>
  <c r="X194" i="11"/>
  <c r="X191" i="11"/>
  <c r="X228" i="11"/>
  <c r="X148" i="11"/>
  <c r="X128" i="11"/>
  <c r="X108" i="11"/>
  <c r="X88" i="11"/>
  <c r="X225" i="11"/>
  <c r="X205" i="11"/>
  <c r="X185" i="11"/>
  <c r="X165" i="11"/>
  <c r="X145" i="11"/>
  <c r="X125" i="11"/>
  <c r="X105" i="11"/>
  <c r="X85" i="11"/>
  <c r="X65" i="11"/>
  <c r="X45" i="11"/>
  <c r="X227" i="11"/>
  <c r="X207" i="11"/>
  <c r="X167" i="11"/>
  <c r="X147" i="11"/>
  <c r="X107" i="11"/>
  <c r="X87" i="11"/>
  <c r="X67" i="11"/>
  <c r="X27" i="11"/>
  <c r="X7" i="11"/>
  <c r="X91" i="11"/>
  <c r="X204" i="11"/>
  <c r="X151" i="11"/>
  <c r="X193" i="11"/>
  <c r="X11" i="11"/>
  <c r="X23" i="11"/>
  <c r="X22" i="11"/>
  <c r="X111" i="11"/>
  <c r="X221" i="11"/>
  <c r="X201" i="11"/>
  <c r="X141" i="11"/>
  <c r="X101" i="11"/>
  <c r="X81" i="11"/>
  <c r="X61" i="11"/>
  <c r="X12" i="11"/>
  <c r="X31" i="11"/>
  <c r="X32" i="11"/>
  <c r="X51" i="11"/>
  <c r="X71" i="11"/>
  <c r="X50" i="11"/>
  <c r="X166" i="11"/>
  <c r="X126" i="11"/>
  <c r="X106" i="11"/>
  <c r="X224" i="11"/>
  <c r="X184" i="11"/>
  <c r="X144" i="11"/>
  <c r="X124" i="11"/>
  <c r="X104" i="11"/>
  <c r="X84" i="11"/>
  <c r="X64" i="11"/>
  <c r="X44" i="11"/>
  <c r="X24" i="11"/>
  <c r="X10" i="11"/>
  <c r="X206" i="11"/>
  <c r="X223" i="11"/>
  <c r="X203" i="11"/>
  <c r="X183" i="11"/>
  <c r="X163" i="11"/>
  <c r="X143" i="11"/>
  <c r="X123" i="11"/>
  <c r="X63" i="11"/>
  <c r="X6" i="11"/>
  <c r="AH16" i="11" s="1"/>
  <c r="X211" i="11"/>
  <c r="X210" i="11"/>
  <c r="X170" i="11"/>
  <c r="X150" i="11"/>
  <c r="X110" i="11"/>
  <c r="X186" i="11"/>
  <c r="X41" i="11"/>
  <c r="X21" i="11"/>
  <c r="X40" i="11"/>
  <c r="X90" i="11"/>
  <c r="X26" i="11"/>
  <c r="X219" i="11"/>
  <c r="X199" i="11"/>
  <c r="X179" i="11"/>
  <c r="X159" i="11"/>
  <c r="X139" i="11"/>
  <c r="X119" i="11"/>
  <c r="X79" i="11"/>
  <c r="X59" i="11"/>
  <c r="X19" i="11"/>
  <c r="X56" i="11"/>
  <c r="X190" i="11"/>
  <c r="X130" i="11"/>
  <c r="X226" i="11"/>
  <c r="X146" i="11"/>
  <c r="X103" i="11"/>
  <c r="X216" i="11"/>
  <c r="X196" i="11"/>
  <c r="X176" i="11"/>
  <c r="X156" i="11"/>
  <c r="X57" i="11"/>
  <c r="X37" i="11"/>
  <c r="X17" i="11"/>
  <c r="X30" i="11"/>
  <c r="X66" i="11"/>
  <c r="X83" i="11"/>
  <c r="X70" i="11"/>
  <c r="X86" i="11"/>
  <c r="X212" i="11"/>
  <c r="X192" i="11"/>
  <c r="X172" i="11"/>
  <c r="X152" i="11"/>
  <c r="X132" i="11"/>
  <c r="X112" i="11"/>
  <c r="X92" i="11"/>
  <c r="X72" i="11"/>
  <c r="X52" i="11"/>
  <c r="X34" i="11"/>
  <c r="X33" i="11"/>
  <c r="X129" i="11"/>
  <c r="X109" i="11"/>
  <c r="X89" i="11"/>
  <c r="X69" i="11"/>
  <c r="X49" i="11"/>
  <c r="X48" i="11"/>
  <c r="X28" i="11"/>
  <c r="X8" i="11"/>
  <c r="X222" i="11"/>
  <c r="X202" i="11"/>
  <c r="X182" i="11"/>
  <c r="X162" i="11"/>
  <c r="X142" i="11"/>
  <c r="X122" i="11"/>
  <c r="X102" i="11"/>
  <c r="X82" i="11"/>
  <c r="X62" i="11"/>
  <c r="X42" i="11"/>
  <c r="X220" i="11"/>
  <c r="X200" i="11"/>
  <c r="X180" i="11"/>
  <c r="X160" i="11"/>
  <c r="X140" i="11"/>
  <c r="X120" i="11"/>
  <c r="X100" i="11"/>
  <c r="X80" i="11"/>
  <c r="X20" i="11"/>
  <c r="X218" i="11"/>
  <c r="X198" i="11"/>
  <c r="X178" i="11"/>
  <c r="X158" i="11"/>
  <c r="X138" i="11"/>
  <c r="X118" i="11"/>
  <c r="X98" i="11"/>
  <c r="X78" i="11"/>
  <c r="X58" i="11"/>
  <c r="X38" i="11"/>
  <c r="X18" i="11"/>
  <c r="M224" i="25"/>
  <c r="M210" i="25"/>
  <c r="M90" i="25"/>
  <c r="M116" i="25"/>
  <c r="M49" i="25"/>
  <c r="M16" i="25"/>
  <c r="M215" i="25"/>
  <c r="M175" i="25"/>
  <c r="M191" i="25"/>
  <c r="M164" i="25"/>
  <c r="M64" i="25"/>
  <c r="M123" i="25"/>
  <c r="M187" i="25"/>
  <c r="M127" i="25"/>
  <c r="M67" i="25"/>
  <c r="M47" i="25"/>
  <c r="M7" i="25"/>
  <c r="M171" i="25"/>
  <c r="M176" i="25"/>
  <c r="M180" i="25"/>
  <c r="M140" i="25"/>
  <c r="M80" i="25"/>
  <c r="M20" i="25"/>
  <c r="M11" i="25"/>
  <c r="M36" i="25"/>
  <c r="M174" i="25"/>
  <c r="M167" i="25"/>
  <c r="M94" i="25"/>
  <c r="M199" i="25"/>
  <c r="M139" i="25"/>
  <c r="M91" i="25"/>
  <c r="M31" i="25"/>
  <c r="M29" i="25"/>
  <c r="M204" i="25"/>
  <c r="M24" i="25"/>
  <c r="M136" i="25"/>
  <c r="M96" i="25"/>
  <c r="M56" i="25"/>
  <c r="M221" i="25"/>
  <c r="M132" i="25"/>
  <c r="M92" i="25"/>
  <c r="M38" i="25"/>
  <c r="M177" i="25"/>
  <c r="M173" i="25"/>
  <c r="M93" i="25"/>
  <c r="M185" i="25"/>
  <c r="M85" i="25"/>
  <c r="M6" i="25"/>
  <c r="M157" i="25"/>
  <c r="M149" i="25"/>
  <c r="M129" i="25"/>
  <c r="M217" i="25"/>
  <c r="Z21" i="15" l="1"/>
  <c r="AA21" i="15" s="1"/>
  <c r="M21" i="32" s="1"/>
  <c r="Y125" i="15"/>
  <c r="Z125" i="15" s="1"/>
  <c r="Y105" i="15"/>
  <c r="K55" i="32"/>
  <c r="Y198" i="15"/>
  <c r="Y170" i="15"/>
  <c r="Z170" i="15" s="1"/>
  <c r="AA170" i="15" s="1"/>
  <c r="M170" i="32" s="1"/>
  <c r="J133" i="32"/>
  <c r="J205" i="32"/>
  <c r="Y169" i="15"/>
  <c r="Y150" i="15"/>
  <c r="Z150" i="15" s="1"/>
  <c r="K65" i="32"/>
  <c r="L65" i="32"/>
  <c r="J26" i="32"/>
  <c r="J59" i="32"/>
  <c r="O221" i="21"/>
  <c r="O206" i="21"/>
  <c r="N206" i="21"/>
  <c r="AJ16" i="18"/>
  <c r="Q93" i="25"/>
  <c r="R93" i="25"/>
  <c r="O93" i="25"/>
  <c r="J93" i="32" s="1"/>
  <c r="P93" i="25"/>
  <c r="P6" i="25"/>
  <c r="Q6" i="25"/>
  <c r="R6" i="25"/>
  <c r="O6" i="25"/>
  <c r="O94" i="25"/>
  <c r="J94" i="32" s="1"/>
  <c r="P94" i="25"/>
  <c r="K94" i="32" s="1"/>
  <c r="Q94" i="25"/>
  <c r="L94" i="32" s="1"/>
  <c r="R94" i="25"/>
  <c r="M94" i="32" s="1"/>
  <c r="Q175" i="25"/>
  <c r="O175" i="25"/>
  <c r="J175" i="32" s="1"/>
  <c r="P175" i="25"/>
  <c r="R175" i="25"/>
  <c r="R22" i="25"/>
  <c r="O22" i="25"/>
  <c r="J22" i="32" s="1"/>
  <c r="P22" i="25"/>
  <c r="K22" i="32" s="1"/>
  <c r="Q22" i="25"/>
  <c r="Q85" i="25"/>
  <c r="O85" i="25"/>
  <c r="P85" i="25"/>
  <c r="R85" i="25"/>
  <c r="R167" i="25"/>
  <c r="O167" i="25"/>
  <c r="J167" i="32" s="1"/>
  <c r="P167" i="25"/>
  <c r="K167" i="32" s="1"/>
  <c r="Q167" i="25"/>
  <c r="Q215" i="25"/>
  <c r="L215" i="32" s="1"/>
  <c r="O215" i="25"/>
  <c r="J215" i="32" s="1"/>
  <c r="P215" i="25"/>
  <c r="K215" i="32" s="1"/>
  <c r="R215" i="25"/>
  <c r="M215" i="32" s="1"/>
  <c r="R62" i="25"/>
  <c r="O62" i="25"/>
  <c r="J62" i="32" s="1"/>
  <c r="P62" i="25"/>
  <c r="Q62" i="25"/>
  <c r="R222" i="25"/>
  <c r="O222" i="25"/>
  <c r="J222" i="32" s="1"/>
  <c r="P222" i="25"/>
  <c r="Q222" i="25"/>
  <c r="Q173" i="25"/>
  <c r="L173" i="32" s="1"/>
  <c r="R173" i="25"/>
  <c r="P173" i="25"/>
  <c r="K173" i="32" s="1"/>
  <c r="O173" i="25"/>
  <c r="J173" i="32" s="1"/>
  <c r="R11" i="25"/>
  <c r="Q11" i="25"/>
  <c r="L11" i="32" s="1"/>
  <c r="O11" i="25"/>
  <c r="J11" i="32" s="1"/>
  <c r="P11" i="25"/>
  <c r="K11" i="32" s="1"/>
  <c r="R116" i="25"/>
  <c r="M116" i="32" s="1"/>
  <c r="Q116" i="25"/>
  <c r="L116" i="32" s="1"/>
  <c r="O116" i="25"/>
  <c r="J116" i="32" s="1"/>
  <c r="P116" i="25"/>
  <c r="K116" i="32" s="1"/>
  <c r="Q48" i="25"/>
  <c r="R48" i="25"/>
  <c r="O48" i="25"/>
  <c r="J48" i="32" s="1"/>
  <c r="P48" i="25"/>
  <c r="K48" i="32" s="1"/>
  <c r="Q20" i="25"/>
  <c r="L20" i="32" s="1"/>
  <c r="O20" i="25"/>
  <c r="J20" i="32" s="1"/>
  <c r="P20" i="25"/>
  <c r="K20" i="32" s="1"/>
  <c r="R20" i="25"/>
  <c r="M20" i="32" s="1"/>
  <c r="Q90" i="25"/>
  <c r="O90" i="25"/>
  <c r="J90" i="32" s="1"/>
  <c r="P90" i="25"/>
  <c r="R90" i="25"/>
  <c r="R142" i="25"/>
  <c r="O142" i="25"/>
  <c r="P142" i="25"/>
  <c r="Q142" i="25"/>
  <c r="Q185" i="25"/>
  <c r="O185" i="25"/>
  <c r="J185" i="32" s="1"/>
  <c r="P185" i="25"/>
  <c r="K185" i="32" s="1"/>
  <c r="R185" i="25"/>
  <c r="Q36" i="25"/>
  <c r="L36" i="32" s="1"/>
  <c r="R36" i="25"/>
  <c r="M36" i="32" s="1"/>
  <c r="O36" i="25"/>
  <c r="J36" i="32" s="1"/>
  <c r="P36" i="25"/>
  <c r="K36" i="32" s="1"/>
  <c r="M96" i="32"/>
  <c r="R177" i="25"/>
  <c r="O177" i="25"/>
  <c r="J177" i="32" s="1"/>
  <c r="P177" i="25"/>
  <c r="Q177" i="25"/>
  <c r="Q38" i="25"/>
  <c r="L38" i="32" s="1"/>
  <c r="R38" i="25"/>
  <c r="P38" i="25"/>
  <c r="O38" i="25"/>
  <c r="J38" i="32" s="1"/>
  <c r="Q80" i="25"/>
  <c r="O80" i="25"/>
  <c r="J80" i="32" s="1"/>
  <c r="P80" i="25"/>
  <c r="R80" i="25"/>
  <c r="Q210" i="25"/>
  <c r="O210" i="25"/>
  <c r="J210" i="32" s="1"/>
  <c r="P210" i="25"/>
  <c r="R210" i="25"/>
  <c r="Q203" i="25"/>
  <c r="R203" i="25"/>
  <c r="P203" i="25"/>
  <c r="K203" i="32" s="1"/>
  <c r="O203" i="25"/>
  <c r="J203" i="32" s="1"/>
  <c r="O224" i="25"/>
  <c r="J224" i="32" s="1"/>
  <c r="P224" i="25"/>
  <c r="Q224" i="25"/>
  <c r="R224" i="25"/>
  <c r="O119" i="25"/>
  <c r="J119" i="32" s="1"/>
  <c r="P119" i="25"/>
  <c r="Q119" i="25"/>
  <c r="R119" i="25"/>
  <c r="R162" i="25"/>
  <c r="O162" i="25"/>
  <c r="J162" i="32" s="1"/>
  <c r="P162" i="25"/>
  <c r="Q162" i="25"/>
  <c r="O49" i="25"/>
  <c r="J49" i="32" s="1"/>
  <c r="P49" i="25"/>
  <c r="K49" i="32" s="1"/>
  <c r="Q49" i="25"/>
  <c r="R49" i="25"/>
  <c r="R221" i="25"/>
  <c r="M221" i="32" s="1"/>
  <c r="Q221" i="25"/>
  <c r="L221" i="32" s="1"/>
  <c r="O221" i="25"/>
  <c r="J221" i="32" s="1"/>
  <c r="P221" i="25"/>
  <c r="K221" i="32" s="1"/>
  <c r="R176" i="25"/>
  <c r="M176" i="32" s="1"/>
  <c r="Q176" i="25"/>
  <c r="L176" i="32" s="1"/>
  <c r="O176" i="25"/>
  <c r="J176" i="32" s="1"/>
  <c r="P176" i="25"/>
  <c r="K176" i="32" s="1"/>
  <c r="Q126" i="25"/>
  <c r="L126" i="32" s="1"/>
  <c r="R126" i="25"/>
  <c r="M126" i="32" s="1"/>
  <c r="O126" i="25"/>
  <c r="J126" i="32" s="1"/>
  <c r="P126" i="25"/>
  <c r="K126" i="32" s="1"/>
  <c r="R132" i="25"/>
  <c r="O132" i="25"/>
  <c r="J132" i="32" s="1"/>
  <c r="P132" i="25"/>
  <c r="Q132" i="25"/>
  <c r="Q56" i="25"/>
  <c r="L56" i="32" s="1"/>
  <c r="R56" i="25"/>
  <c r="M56" i="32" s="1"/>
  <c r="O56" i="25"/>
  <c r="J56" i="32" s="1"/>
  <c r="P56" i="25"/>
  <c r="Q171" i="25"/>
  <c r="L171" i="32" s="1"/>
  <c r="R171" i="25"/>
  <c r="O171" i="25"/>
  <c r="J171" i="32" s="1"/>
  <c r="P171" i="25"/>
  <c r="K171" i="32" s="1"/>
  <c r="Q186" i="25"/>
  <c r="L186" i="32" s="1"/>
  <c r="R186" i="25"/>
  <c r="M186" i="32" s="1"/>
  <c r="O186" i="25"/>
  <c r="J186" i="32" s="1"/>
  <c r="P186" i="25"/>
  <c r="K186" i="32" s="1"/>
  <c r="Q96" i="25"/>
  <c r="L96" i="32" s="1"/>
  <c r="R96" i="25"/>
  <c r="O96" i="25"/>
  <c r="J96" i="32" s="1"/>
  <c r="P96" i="25"/>
  <c r="K96" i="32" s="1"/>
  <c r="R206" i="25"/>
  <c r="M206" i="32" s="1"/>
  <c r="Q206" i="25"/>
  <c r="L206" i="32" s="1"/>
  <c r="O206" i="25"/>
  <c r="J206" i="32" s="1"/>
  <c r="P206" i="25"/>
  <c r="Q136" i="25"/>
  <c r="R136" i="25"/>
  <c r="O136" i="25"/>
  <c r="J136" i="32" s="1"/>
  <c r="P136" i="25"/>
  <c r="R47" i="25"/>
  <c r="O47" i="25"/>
  <c r="J47" i="32" s="1"/>
  <c r="P47" i="25"/>
  <c r="Q47" i="25"/>
  <c r="R226" i="25"/>
  <c r="Q226" i="25"/>
  <c r="L226" i="32" s="1"/>
  <c r="O226" i="25"/>
  <c r="J226" i="32" s="1"/>
  <c r="P226" i="25"/>
  <c r="K226" i="32" s="1"/>
  <c r="K38" i="32"/>
  <c r="Q68" i="25"/>
  <c r="R68" i="25"/>
  <c r="P68" i="25"/>
  <c r="O68" i="25"/>
  <c r="J68" i="32" s="1"/>
  <c r="O24" i="25"/>
  <c r="P24" i="25"/>
  <c r="K24" i="32" s="1"/>
  <c r="Q24" i="25"/>
  <c r="R24" i="25"/>
  <c r="O204" i="25"/>
  <c r="J204" i="32" s="1"/>
  <c r="P204" i="25"/>
  <c r="K204" i="32" s="1"/>
  <c r="Q204" i="25"/>
  <c r="L204" i="32" s="1"/>
  <c r="R204" i="25"/>
  <c r="R127" i="25"/>
  <c r="O127" i="25"/>
  <c r="J127" i="32" s="1"/>
  <c r="P127" i="25"/>
  <c r="Q127" i="25"/>
  <c r="Q108" i="25"/>
  <c r="R108" i="25"/>
  <c r="P108" i="25"/>
  <c r="O108" i="25"/>
  <c r="J108" i="32" s="1"/>
  <c r="O29" i="25"/>
  <c r="J29" i="32" s="1"/>
  <c r="P29" i="25"/>
  <c r="Q29" i="25"/>
  <c r="R29" i="25"/>
  <c r="M29" i="32" s="1"/>
  <c r="R187" i="25"/>
  <c r="O187" i="25"/>
  <c r="J187" i="32" s="1"/>
  <c r="P187" i="25"/>
  <c r="Q187" i="25"/>
  <c r="Q128" i="25"/>
  <c r="R128" i="25"/>
  <c r="P128" i="25"/>
  <c r="O128" i="25"/>
  <c r="J128" i="32" s="1"/>
  <c r="J85" i="32"/>
  <c r="O174" i="25"/>
  <c r="J174" i="32" s="1"/>
  <c r="P174" i="25"/>
  <c r="Q174" i="25"/>
  <c r="R174" i="25"/>
  <c r="R92" i="25"/>
  <c r="O92" i="25"/>
  <c r="J92" i="32" s="1"/>
  <c r="P92" i="25"/>
  <c r="K92" i="32" s="1"/>
  <c r="Q92" i="25"/>
  <c r="Q140" i="25"/>
  <c r="O140" i="25"/>
  <c r="P140" i="25"/>
  <c r="K140" i="32" s="1"/>
  <c r="R140" i="25"/>
  <c r="M140" i="32" s="1"/>
  <c r="Q106" i="25"/>
  <c r="R106" i="25"/>
  <c r="O106" i="25"/>
  <c r="J106" i="32" s="1"/>
  <c r="P106" i="25"/>
  <c r="R217" i="25"/>
  <c r="O217" i="25"/>
  <c r="J217" i="32" s="1"/>
  <c r="P217" i="25"/>
  <c r="K217" i="32" s="1"/>
  <c r="Q217" i="25"/>
  <c r="R31" i="25"/>
  <c r="Q31" i="25"/>
  <c r="O31" i="25"/>
  <c r="J31" i="32" s="1"/>
  <c r="P31" i="25"/>
  <c r="Q123" i="25"/>
  <c r="L123" i="32" s="1"/>
  <c r="P123" i="25"/>
  <c r="K123" i="32" s="1"/>
  <c r="R123" i="25"/>
  <c r="O123" i="25"/>
  <c r="J123" i="32" s="1"/>
  <c r="R42" i="25"/>
  <c r="O42" i="25"/>
  <c r="J42" i="32" s="1"/>
  <c r="P42" i="25"/>
  <c r="Q42" i="25"/>
  <c r="Q16" i="25"/>
  <c r="L16" i="32" s="1"/>
  <c r="R16" i="25"/>
  <c r="M16" i="32" s="1"/>
  <c r="O16" i="25"/>
  <c r="J16" i="32" s="1"/>
  <c r="P16" i="25"/>
  <c r="K16" i="32" s="1"/>
  <c r="J6" i="32"/>
  <c r="R7" i="25"/>
  <c r="O7" i="25"/>
  <c r="J7" i="32" s="1"/>
  <c r="P7" i="25"/>
  <c r="Q7" i="25"/>
  <c r="R67" i="25"/>
  <c r="O67" i="25"/>
  <c r="J67" i="32" s="1"/>
  <c r="P67" i="25"/>
  <c r="Q67" i="25"/>
  <c r="O129" i="25"/>
  <c r="J129" i="32" s="1"/>
  <c r="P129" i="25"/>
  <c r="K129" i="32" s="1"/>
  <c r="Q129" i="25"/>
  <c r="R129" i="25"/>
  <c r="R91" i="25"/>
  <c r="Q91" i="25"/>
  <c r="O91" i="25"/>
  <c r="J91" i="32" s="1"/>
  <c r="P91" i="25"/>
  <c r="O64" i="25"/>
  <c r="J64" i="32" s="1"/>
  <c r="P64" i="25"/>
  <c r="K64" i="32" s="1"/>
  <c r="Q64" i="25"/>
  <c r="R64" i="25"/>
  <c r="R182" i="25"/>
  <c r="O182" i="25"/>
  <c r="J182" i="32" s="1"/>
  <c r="P182" i="25"/>
  <c r="K182" i="32" s="1"/>
  <c r="Q182" i="25"/>
  <c r="O149" i="25"/>
  <c r="J149" i="32" s="1"/>
  <c r="P149" i="25"/>
  <c r="K149" i="32" s="1"/>
  <c r="Q149" i="25"/>
  <c r="R149" i="25"/>
  <c r="O139" i="25"/>
  <c r="J139" i="32" s="1"/>
  <c r="P139" i="25"/>
  <c r="K139" i="32" s="1"/>
  <c r="Q139" i="25"/>
  <c r="L139" i="32" s="1"/>
  <c r="R139" i="25"/>
  <c r="M139" i="32" s="1"/>
  <c r="O164" i="25"/>
  <c r="J164" i="32" s="1"/>
  <c r="P164" i="25"/>
  <c r="K164" i="32" s="1"/>
  <c r="Q164" i="25"/>
  <c r="L164" i="32" s="1"/>
  <c r="R164" i="25"/>
  <c r="M164" i="32" s="1"/>
  <c r="Q118" i="25"/>
  <c r="O118" i="25"/>
  <c r="J118" i="32" s="1"/>
  <c r="R118" i="25"/>
  <c r="P118" i="25"/>
  <c r="R122" i="25"/>
  <c r="O122" i="25"/>
  <c r="J122" i="32" s="1"/>
  <c r="P122" i="25"/>
  <c r="K122" i="32" s="1"/>
  <c r="Q122" i="25"/>
  <c r="Q180" i="25"/>
  <c r="O180" i="25"/>
  <c r="J180" i="32" s="1"/>
  <c r="P180" i="25"/>
  <c r="R180" i="25"/>
  <c r="R157" i="25"/>
  <c r="O157" i="25"/>
  <c r="J157" i="32" s="1"/>
  <c r="P157" i="25"/>
  <c r="Q157" i="25"/>
  <c r="O199" i="25"/>
  <c r="J199" i="32" s="1"/>
  <c r="P199" i="25"/>
  <c r="K199" i="32" s="1"/>
  <c r="Q199" i="25"/>
  <c r="R199" i="25"/>
  <c r="Q191" i="25"/>
  <c r="L191" i="32" s="1"/>
  <c r="R191" i="25"/>
  <c r="M191" i="32" s="1"/>
  <c r="O191" i="25"/>
  <c r="J191" i="32" s="1"/>
  <c r="P191" i="25"/>
  <c r="K191" i="32" s="1"/>
  <c r="Q23" i="25"/>
  <c r="O23" i="25"/>
  <c r="J23" i="32" s="1"/>
  <c r="R23" i="25"/>
  <c r="P23" i="25"/>
  <c r="Q110" i="25"/>
  <c r="L110" i="32" s="1"/>
  <c r="O110" i="25"/>
  <c r="J110" i="32" s="1"/>
  <c r="P110" i="25"/>
  <c r="K110" i="32" s="1"/>
  <c r="R110" i="25"/>
  <c r="Z223" i="18"/>
  <c r="M99" i="14"/>
  <c r="M99" i="13"/>
  <c r="K63" i="32"/>
  <c r="Z63" i="15"/>
  <c r="L86" i="32"/>
  <c r="AA86" i="15"/>
  <c r="M86" i="32" s="1"/>
  <c r="K196" i="32"/>
  <c r="Z131" i="15"/>
  <c r="AA131" i="15" s="1"/>
  <c r="M131" i="32" s="1"/>
  <c r="J71" i="32"/>
  <c r="L196" i="32"/>
  <c r="Y42" i="15"/>
  <c r="Z42" i="15" s="1"/>
  <c r="J98" i="32"/>
  <c r="K59" i="32"/>
  <c r="J63" i="32"/>
  <c r="Y177" i="15"/>
  <c r="L26" i="32"/>
  <c r="J193" i="32"/>
  <c r="J13" i="32"/>
  <c r="K51" i="32"/>
  <c r="K179" i="32"/>
  <c r="K66" i="32"/>
  <c r="Y130" i="15"/>
  <c r="Y197" i="15"/>
  <c r="K197" i="32" s="1"/>
  <c r="Y153" i="15"/>
  <c r="Z153" i="15" s="1"/>
  <c r="K33" i="32"/>
  <c r="J69" i="32"/>
  <c r="L55" i="32"/>
  <c r="J74" i="32"/>
  <c r="K69" i="32"/>
  <c r="Y224" i="15"/>
  <c r="Y97" i="15"/>
  <c r="Z97" i="15" s="1"/>
  <c r="Y53" i="15"/>
  <c r="Z53" i="15" s="1"/>
  <c r="K26" i="32"/>
  <c r="L46" i="32"/>
  <c r="Z74" i="15"/>
  <c r="AA74" i="15" s="1"/>
  <c r="M74" i="32" s="1"/>
  <c r="J81" i="32"/>
  <c r="J184" i="32"/>
  <c r="J79" i="32"/>
  <c r="Z226" i="15"/>
  <c r="AA226" i="15" s="1"/>
  <c r="Y52" i="15"/>
  <c r="K52" i="32" s="1"/>
  <c r="Z119" i="15"/>
  <c r="K119" i="32"/>
  <c r="Y39" i="15"/>
  <c r="Z39" i="15" s="1"/>
  <c r="K46" i="32"/>
  <c r="J46" i="32"/>
  <c r="Y103" i="15"/>
  <c r="Z103" i="15" s="1"/>
  <c r="J24" i="32"/>
  <c r="Z13" i="15"/>
  <c r="AA13" i="15" s="1"/>
  <c r="M13" i="32" s="1"/>
  <c r="J54" i="32"/>
  <c r="Y128" i="15"/>
  <c r="Z128" i="15" s="1"/>
  <c r="K146" i="32"/>
  <c r="L21" i="32"/>
  <c r="J146" i="32"/>
  <c r="AA171" i="15"/>
  <c r="L66" i="32"/>
  <c r="J211" i="32"/>
  <c r="J65" i="32"/>
  <c r="J200" i="32"/>
  <c r="Z64" i="15"/>
  <c r="L111" i="32"/>
  <c r="J158" i="32"/>
  <c r="J21" i="32"/>
  <c r="Y83" i="15"/>
  <c r="Y60" i="15"/>
  <c r="Z60" i="15" s="1"/>
  <c r="J225" i="32"/>
  <c r="AH30" i="15"/>
  <c r="L161" i="32"/>
  <c r="J75" i="32"/>
  <c r="J55" i="32"/>
  <c r="Y41" i="15"/>
  <c r="Z41" i="15" s="1"/>
  <c r="AA41" i="15" s="1"/>
  <c r="M41" i="32" s="1"/>
  <c r="Y118" i="15"/>
  <c r="AA204" i="15"/>
  <c r="Z217" i="15"/>
  <c r="K104" i="32"/>
  <c r="Z104" i="15"/>
  <c r="K166" i="32"/>
  <c r="J114" i="32"/>
  <c r="Y91" i="15"/>
  <c r="Y43" i="15"/>
  <c r="Z43" i="15" s="1"/>
  <c r="L133" i="32"/>
  <c r="Z92" i="15"/>
  <c r="AA92" i="15" s="1"/>
  <c r="Z189" i="15"/>
  <c r="AA189" i="15" s="1"/>
  <c r="M189" i="32" s="1"/>
  <c r="J121" i="32"/>
  <c r="Y183" i="15"/>
  <c r="Z183" i="15" s="1"/>
  <c r="AA183" i="15" s="1"/>
  <c r="M183" i="32" s="1"/>
  <c r="Y31" i="15"/>
  <c r="Z31" i="15" s="1"/>
  <c r="AA31" i="15" s="1"/>
  <c r="Z121" i="15"/>
  <c r="AA121" i="15" s="1"/>
  <c r="M121" i="32" s="1"/>
  <c r="Y32" i="15"/>
  <c r="Z32" i="15" s="1"/>
  <c r="J166" i="32"/>
  <c r="J95" i="32"/>
  <c r="J109" i="32"/>
  <c r="Y35" i="15"/>
  <c r="Z35" i="15" s="1"/>
  <c r="AA35" i="15" s="1"/>
  <c r="M35" i="32" s="1"/>
  <c r="L140" i="32"/>
  <c r="J124" i="32"/>
  <c r="J140" i="32"/>
  <c r="Y163" i="15"/>
  <c r="Z163" i="15" s="1"/>
  <c r="AA163" i="15" s="1"/>
  <c r="M163" i="32" s="1"/>
  <c r="J104" i="32"/>
  <c r="Y23" i="15"/>
  <c r="Z23" i="15" s="1"/>
  <c r="J220" i="32"/>
  <c r="Y220" i="15"/>
  <c r="Z109" i="15"/>
  <c r="AA109" i="15" s="1"/>
  <c r="M109" i="32" s="1"/>
  <c r="Y58" i="15"/>
  <c r="Z58" i="15" s="1"/>
  <c r="AA58" i="15" s="1"/>
  <c r="M58" i="32" s="1"/>
  <c r="Y85" i="15"/>
  <c r="K81" i="32"/>
  <c r="L81" i="32"/>
  <c r="L179" i="32"/>
  <c r="Y122" i="15"/>
  <c r="Z122" i="15" s="1"/>
  <c r="AA225" i="15"/>
  <c r="M225" i="32" s="1"/>
  <c r="K225" i="32"/>
  <c r="J189" i="32"/>
  <c r="J165" i="32"/>
  <c r="J8" i="32"/>
  <c r="J100" i="32"/>
  <c r="Y115" i="15"/>
  <c r="Z115" i="15" s="1"/>
  <c r="AA115" i="15" s="1"/>
  <c r="M115" i="32" s="1"/>
  <c r="Y7" i="15"/>
  <c r="Z7" i="15" s="1"/>
  <c r="K29" i="32"/>
  <c r="L131" i="32"/>
  <c r="Y174" i="15"/>
  <c r="Z174" i="15" s="1"/>
  <c r="L156" i="32"/>
  <c r="Y154" i="15"/>
  <c r="Z154" i="15" s="1"/>
  <c r="L154" i="32" s="1"/>
  <c r="Y210" i="15"/>
  <c r="Z210" i="15" s="1"/>
  <c r="K161" i="32"/>
  <c r="L166" i="32"/>
  <c r="J135" i="32"/>
  <c r="K125" i="32"/>
  <c r="J131" i="32"/>
  <c r="K112" i="32"/>
  <c r="Z112" i="15"/>
  <c r="AA112" i="15" s="1"/>
  <c r="M112" i="32" s="1"/>
  <c r="AA114" i="15"/>
  <c r="M114" i="32" s="1"/>
  <c r="L114" i="32"/>
  <c r="AA155" i="15"/>
  <c r="M155" i="32" s="1"/>
  <c r="J151" i="32"/>
  <c r="L219" i="32"/>
  <c r="J34" i="32"/>
  <c r="J30" i="32"/>
  <c r="L213" i="32"/>
  <c r="Y113" i="15"/>
  <c r="K113" i="32" s="1"/>
  <c r="L50" i="32"/>
  <c r="L146" i="32"/>
  <c r="K98" i="32"/>
  <c r="K151" i="32"/>
  <c r="K213" i="32"/>
  <c r="K114" i="32"/>
  <c r="J145" i="32"/>
  <c r="Y106" i="15"/>
  <c r="Z106" i="15" s="1"/>
  <c r="AA106" i="15" s="1"/>
  <c r="K219" i="32"/>
  <c r="J33" i="32"/>
  <c r="Z118" i="15"/>
  <c r="AA118" i="15" s="1"/>
  <c r="Z149" i="15"/>
  <c r="Y137" i="15"/>
  <c r="J137" i="32"/>
  <c r="Y152" i="15"/>
  <c r="J152" i="32"/>
  <c r="Y102" i="15"/>
  <c r="J102" i="32"/>
  <c r="J213" i="32"/>
  <c r="L211" i="32"/>
  <c r="K133" i="32"/>
  <c r="J214" i="32"/>
  <c r="Y136" i="15"/>
  <c r="K153" i="32"/>
  <c r="J112" i="32"/>
  <c r="J219" i="32"/>
  <c r="K50" i="32"/>
  <c r="Y90" i="15"/>
  <c r="J82" i="32"/>
  <c r="Y82" i="15"/>
  <c r="Y168" i="15"/>
  <c r="K56" i="32"/>
  <c r="K206" i="32"/>
  <c r="J51" i="32"/>
  <c r="K61" i="32"/>
  <c r="L61" i="32"/>
  <c r="K145" i="32"/>
  <c r="Y27" i="15"/>
  <c r="Z27" i="15" s="1"/>
  <c r="K216" i="32"/>
  <c r="J61" i="32"/>
  <c r="Y120" i="15"/>
  <c r="K120" i="32" s="1"/>
  <c r="K71" i="32"/>
  <c r="L71" i="32"/>
  <c r="L33" i="32"/>
  <c r="Y132" i="15"/>
  <c r="Z132" i="15" s="1"/>
  <c r="K40" i="32"/>
  <c r="L170" i="32"/>
  <c r="Z99" i="15"/>
  <c r="K99" i="32"/>
  <c r="Y192" i="15"/>
  <c r="J192" i="32"/>
  <c r="Y108" i="15"/>
  <c r="Z205" i="15"/>
  <c r="K205" i="32"/>
  <c r="AA217" i="15"/>
  <c r="J181" i="32"/>
  <c r="Z199" i="15"/>
  <c r="K156" i="32"/>
  <c r="Z214" i="15"/>
  <c r="K214" i="32"/>
  <c r="Y227" i="15"/>
  <c r="J227" i="32"/>
  <c r="Z44" i="15"/>
  <c r="K44" i="32"/>
  <c r="Y142" i="15"/>
  <c r="J142" i="32"/>
  <c r="Z15" i="15"/>
  <c r="K15" i="32"/>
  <c r="Z185" i="15"/>
  <c r="J201" i="32"/>
  <c r="L76" i="32"/>
  <c r="L181" i="32"/>
  <c r="J44" i="32"/>
  <c r="Y12" i="15"/>
  <c r="J12" i="32"/>
  <c r="Z135" i="15"/>
  <c r="K135" i="32"/>
  <c r="J194" i="32"/>
  <c r="J15" i="32"/>
  <c r="Y228" i="15"/>
  <c r="J228" i="32"/>
  <c r="AA38" i="15"/>
  <c r="Z193" i="15"/>
  <c r="K193" i="32"/>
  <c r="Z184" i="15"/>
  <c r="K184" i="32"/>
  <c r="L59" i="32"/>
  <c r="Z80" i="15"/>
  <c r="K80" i="32"/>
  <c r="AH16" i="15"/>
  <c r="K181" i="32"/>
  <c r="L98" i="32"/>
  <c r="Y93" i="15"/>
  <c r="Z19" i="15"/>
  <c r="K19" i="32"/>
  <c r="Z182" i="15"/>
  <c r="L69" i="32"/>
  <c r="J216" i="32"/>
  <c r="K155" i="32"/>
  <c r="Z194" i="15"/>
  <c r="K194" i="32"/>
  <c r="Y6" i="15"/>
  <c r="K76" i="32"/>
  <c r="K9" i="32"/>
  <c r="Z9" i="15"/>
  <c r="Y107" i="15"/>
  <c r="J107" i="32"/>
  <c r="Z144" i="15"/>
  <c r="Z34" i="15"/>
  <c r="K34" i="32"/>
  <c r="L201" i="32"/>
  <c r="Y190" i="15"/>
  <c r="J190" i="32"/>
  <c r="Z165" i="15"/>
  <c r="K165" i="32"/>
  <c r="J209" i="32"/>
  <c r="J101" i="32"/>
  <c r="L35" i="32"/>
  <c r="J40" i="32"/>
  <c r="K160" i="32"/>
  <c r="Z129" i="15"/>
  <c r="Y187" i="15"/>
  <c r="Y143" i="15"/>
  <c r="J143" i="32"/>
  <c r="Y178" i="15"/>
  <c r="J178" i="32"/>
  <c r="Z169" i="15"/>
  <c r="K169" i="32"/>
  <c r="Z88" i="15"/>
  <c r="K88" i="32"/>
  <c r="AA11" i="15"/>
  <c r="L101" i="32"/>
  <c r="J111" i="32"/>
  <c r="AA153" i="15"/>
  <c r="M153" i="32" s="1"/>
  <c r="L153" i="32"/>
  <c r="L145" i="32"/>
  <c r="Y87" i="15"/>
  <c r="J87" i="32"/>
  <c r="Z89" i="15"/>
  <c r="K89" i="32"/>
  <c r="Z75" i="15"/>
  <c r="K75" i="32"/>
  <c r="Y77" i="15"/>
  <c r="J77" i="32"/>
  <c r="K170" i="32"/>
  <c r="Y148" i="15"/>
  <c r="J148" i="32"/>
  <c r="Y147" i="15"/>
  <c r="J147" i="32"/>
  <c r="Z105" i="15"/>
  <c r="K105" i="32"/>
  <c r="K101" i="32"/>
  <c r="K201" i="32"/>
  <c r="Z134" i="15"/>
  <c r="K134" i="32"/>
  <c r="Y223" i="15"/>
  <c r="J223" i="32"/>
  <c r="Z49" i="15"/>
  <c r="L216" i="32"/>
  <c r="J84" i="32"/>
  <c r="J70" i="32"/>
  <c r="Z209" i="15"/>
  <c r="K209" i="32"/>
  <c r="Y17" i="15"/>
  <c r="J17" i="32"/>
  <c r="Z159" i="15"/>
  <c r="K159" i="32"/>
  <c r="J89" i="32"/>
  <c r="AA63" i="15"/>
  <c r="M63" i="32" s="1"/>
  <c r="L63" i="32"/>
  <c r="Z8" i="15"/>
  <c r="K8" i="32"/>
  <c r="Z195" i="15"/>
  <c r="K195" i="32"/>
  <c r="Y138" i="15"/>
  <c r="J138" i="32"/>
  <c r="Y37" i="15"/>
  <c r="J37" i="32"/>
  <c r="K111" i="32"/>
  <c r="Z14" i="15"/>
  <c r="K14" i="32"/>
  <c r="AA110" i="15"/>
  <c r="Z200" i="15"/>
  <c r="K200" i="32"/>
  <c r="Z167" i="15"/>
  <c r="Z22" i="15"/>
  <c r="Y202" i="15"/>
  <c r="J202" i="32"/>
  <c r="Y67" i="15"/>
  <c r="Y127" i="15"/>
  <c r="Y212" i="15"/>
  <c r="J212" i="32"/>
  <c r="J99" i="32"/>
  <c r="Z124" i="15"/>
  <c r="K124" i="32"/>
  <c r="Y10" i="15"/>
  <c r="J10" i="32"/>
  <c r="Y62" i="15"/>
  <c r="J141" i="32"/>
  <c r="Y47" i="15"/>
  <c r="J155" i="32"/>
  <c r="L160" i="32"/>
  <c r="Z84" i="15"/>
  <c r="K84" i="32"/>
  <c r="Y72" i="15"/>
  <c r="J72" i="32"/>
  <c r="Y222" i="15"/>
  <c r="Y73" i="15"/>
  <c r="J73" i="32"/>
  <c r="Y207" i="15"/>
  <c r="J207" i="32"/>
  <c r="Y28" i="15"/>
  <c r="J28" i="32"/>
  <c r="Z130" i="15"/>
  <c r="K130" i="32"/>
  <c r="Z100" i="15"/>
  <c r="K100" i="32"/>
  <c r="Z24" i="15"/>
  <c r="J134" i="32"/>
  <c r="J156" i="32"/>
  <c r="J195" i="32"/>
  <c r="AA173" i="15"/>
  <c r="Y218" i="15"/>
  <c r="J218" i="32"/>
  <c r="Y25" i="15"/>
  <c r="J25" i="32"/>
  <c r="L141" i="32"/>
  <c r="J9" i="32"/>
  <c r="J144" i="32"/>
  <c r="Z203" i="15"/>
  <c r="J161" i="32"/>
  <c r="Z198" i="15"/>
  <c r="K198" i="32"/>
  <c r="J160" i="32"/>
  <c r="Y188" i="15"/>
  <c r="J188" i="32"/>
  <c r="Y57" i="15"/>
  <c r="J57" i="32"/>
  <c r="K141" i="32"/>
  <c r="J14" i="32"/>
  <c r="Y180" i="15"/>
  <c r="Z48" i="15"/>
  <c r="Y18" i="15"/>
  <c r="J18" i="32"/>
  <c r="Z68" i="15"/>
  <c r="K68" i="32"/>
  <c r="Y162" i="15"/>
  <c r="Y78" i="15"/>
  <c r="J78" i="32"/>
  <c r="Z79" i="15"/>
  <c r="K79" i="32"/>
  <c r="Y175" i="15"/>
  <c r="Z70" i="15"/>
  <c r="K70" i="32"/>
  <c r="Y208" i="15"/>
  <c r="Y117" i="15"/>
  <c r="J117" i="32"/>
  <c r="Y45" i="15"/>
  <c r="Z95" i="15"/>
  <c r="K95" i="32"/>
  <c r="Z30" i="15"/>
  <c r="K30" i="32"/>
  <c r="L51" i="32"/>
  <c r="L151" i="32"/>
  <c r="AA123" i="15"/>
  <c r="J19" i="32"/>
  <c r="Y172" i="15"/>
  <c r="J172" i="32"/>
  <c r="J159" i="32"/>
  <c r="L29" i="32"/>
  <c r="Z157" i="15"/>
  <c r="K157" i="32"/>
  <c r="L40" i="32"/>
  <c r="Z158" i="15"/>
  <c r="K158" i="32"/>
  <c r="Z54" i="15"/>
  <c r="K54" i="32"/>
  <c r="Z197" i="15"/>
  <c r="L197" i="32" s="1"/>
  <c r="AI30" i="15"/>
  <c r="M110" i="32" l="1"/>
  <c r="M92" i="32"/>
  <c r="M204" i="32"/>
  <c r="M171" i="32"/>
  <c r="M226" i="32"/>
  <c r="M118" i="32"/>
  <c r="K118" i="32"/>
  <c r="L210" i="32"/>
  <c r="K85" i="32"/>
  <c r="M38" i="32"/>
  <c r="K177" i="32"/>
  <c r="M11" i="32"/>
  <c r="M123" i="32"/>
  <c r="M217" i="32"/>
  <c r="M106" i="32"/>
  <c r="K150" i="32"/>
  <c r="L115" i="32"/>
  <c r="K42" i="32"/>
  <c r="AA125" i="15"/>
  <c r="M125" i="32" s="1"/>
  <c r="L125" i="32"/>
  <c r="L23" i="32"/>
  <c r="K6" i="32"/>
  <c r="M173" i="32"/>
  <c r="L217" i="32"/>
  <c r="M31" i="32"/>
  <c r="AA223" i="18"/>
  <c r="P223" i="21" s="1"/>
  <c r="O223" i="21"/>
  <c r="K97" i="32"/>
  <c r="Z177" i="15"/>
  <c r="Z6" i="15"/>
  <c r="L6" i="32" s="1"/>
  <c r="L74" i="32"/>
  <c r="K224" i="32"/>
  <c r="Z224" i="15"/>
  <c r="K60" i="32"/>
  <c r="AA23" i="15"/>
  <c r="M23" i="32" s="1"/>
  <c r="K7" i="32"/>
  <c r="K32" i="32"/>
  <c r="K103" i="32"/>
  <c r="K35" i="32"/>
  <c r="Z52" i="15"/>
  <c r="AA52" i="15" s="1"/>
  <c r="M52" i="32" s="1"/>
  <c r="K39" i="32"/>
  <c r="L163" i="32"/>
  <c r="K53" i="32"/>
  <c r="K106" i="32"/>
  <c r="Z83" i="15"/>
  <c r="K83" i="32"/>
  <c r="L52" i="32"/>
  <c r="L58" i="32"/>
  <c r="L112" i="32"/>
  <c r="AA64" i="15"/>
  <c r="M64" i="32" s="1"/>
  <c r="L64" i="32"/>
  <c r="L41" i="32"/>
  <c r="K128" i="32"/>
  <c r="L13" i="32"/>
  <c r="K163" i="32"/>
  <c r="K115" i="32"/>
  <c r="K41" i="32"/>
  <c r="AA119" i="15"/>
  <c r="M119" i="32" s="1"/>
  <c r="L119" i="32"/>
  <c r="K31" i="32"/>
  <c r="L109" i="32"/>
  <c r="L121" i="32"/>
  <c r="Z220" i="15"/>
  <c r="K220" i="32"/>
  <c r="Z85" i="15"/>
  <c r="L85" i="32" s="1"/>
  <c r="L189" i="32"/>
  <c r="AA154" i="15"/>
  <c r="M154" i="32" s="1"/>
  <c r="L31" i="32"/>
  <c r="AA43" i="15"/>
  <c r="M43" i="32" s="1"/>
  <c r="L43" i="32"/>
  <c r="AA210" i="15"/>
  <c r="M210" i="32" s="1"/>
  <c r="L92" i="32"/>
  <c r="K132" i="32"/>
  <c r="Z91" i="15"/>
  <c r="K91" i="32"/>
  <c r="K58" i="32"/>
  <c r="K210" i="32"/>
  <c r="AA104" i="15"/>
  <c r="M104" i="32" s="1"/>
  <c r="L104" i="32"/>
  <c r="K43" i="32"/>
  <c r="K23" i="32"/>
  <c r="K174" i="32"/>
  <c r="K154" i="32"/>
  <c r="K183" i="32"/>
  <c r="L183" i="32"/>
  <c r="K27" i="32"/>
  <c r="Z113" i="15"/>
  <c r="AA113" i="15" s="1"/>
  <c r="M113" i="32" s="1"/>
  <c r="Z120" i="15"/>
  <c r="AA120" i="15" s="1"/>
  <c r="M120" i="32" s="1"/>
  <c r="L118" i="32"/>
  <c r="Z168" i="15"/>
  <c r="K168" i="32"/>
  <c r="K137" i="32"/>
  <c r="Z137" i="15"/>
  <c r="AA149" i="15"/>
  <c r="M149" i="32" s="1"/>
  <c r="L149" i="32"/>
  <c r="Z82" i="15"/>
  <c r="K82" i="32"/>
  <c r="L106" i="32"/>
  <c r="Z102" i="15"/>
  <c r="K102" i="32"/>
  <c r="Z136" i="15"/>
  <c r="K136" i="32"/>
  <c r="AI16" i="15"/>
  <c r="Z90" i="15"/>
  <c r="K90" i="32"/>
  <c r="K152" i="32"/>
  <c r="Z152" i="15"/>
  <c r="Z172" i="15"/>
  <c r="K172" i="32"/>
  <c r="AA177" i="15"/>
  <c r="M177" i="32" s="1"/>
  <c r="L177" i="32"/>
  <c r="Z218" i="15"/>
  <c r="K218" i="32"/>
  <c r="AA124" i="15"/>
  <c r="M124" i="32" s="1"/>
  <c r="L124" i="32"/>
  <c r="Z77" i="15"/>
  <c r="K77" i="32"/>
  <c r="AA169" i="15"/>
  <c r="M169" i="32" s="1"/>
  <c r="L169" i="32"/>
  <c r="Z78" i="15"/>
  <c r="K78" i="32"/>
  <c r="Z207" i="15"/>
  <c r="K207" i="32"/>
  <c r="Z190" i="15"/>
  <c r="K190" i="32"/>
  <c r="AA184" i="15"/>
  <c r="M184" i="32" s="1"/>
  <c r="L184" i="32"/>
  <c r="Z212" i="15"/>
  <c r="K212" i="32"/>
  <c r="AA60" i="15"/>
  <c r="M60" i="32" s="1"/>
  <c r="L60" i="32"/>
  <c r="AA9" i="15"/>
  <c r="M9" i="32" s="1"/>
  <c r="L9" i="32"/>
  <c r="Z178" i="15"/>
  <c r="K178" i="32"/>
  <c r="AA182" i="15"/>
  <c r="M182" i="32" s="1"/>
  <c r="L182" i="32"/>
  <c r="AA49" i="15"/>
  <c r="M49" i="32" s="1"/>
  <c r="L49" i="32"/>
  <c r="K142" i="32"/>
  <c r="Z142" i="15"/>
  <c r="Z228" i="15"/>
  <c r="K228" i="32"/>
  <c r="Z87" i="15"/>
  <c r="K87" i="32"/>
  <c r="AA129" i="15"/>
  <c r="M129" i="32" s="1"/>
  <c r="L129" i="32"/>
  <c r="Z45" i="15"/>
  <c r="K45" i="32"/>
  <c r="AA48" i="15"/>
  <c r="M48" i="32" s="1"/>
  <c r="L48" i="32"/>
  <c r="K222" i="32"/>
  <c r="Z222" i="15"/>
  <c r="Z47" i="15"/>
  <c r="K47" i="32"/>
  <c r="Z202" i="15"/>
  <c r="K202" i="32"/>
  <c r="Z17" i="15"/>
  <c r="K17" i="32"/>
  <c r="Z108" i="15"/>
  <c r="K108" i="32"/>
  <c r="AA198" i="15"/>
  <c r="M198" i="32" s="1"/>
  <c r="L198" i="32"/>
  <c r="AA54" i="15"/>
  <c r="M54" i="32" s="1"/>
  <c r="L54" i="32"/>
  <c r="AA24" i="15"/>
  <c r="M24" i="32" s="1"/>
  <c r="L24" i="32"/>
  <c r="Z138" i="15"/>
  <c r="K138" i="32"/>
  <c r="AA135" i="15"/>
  <c r="M135" i="32" s="1"/>
  <c r="L135" i="32"/>
  <c r="Z227" i="15"/>
  <c r="K227" i="32"/>
  <c r="Z162" i="15"/>
  <c r="K162" i="32"/>
  <c r="AA144" i="15"/>
  <c r="M144" i="32" s="1"/>
  <c r="L144" i="32"/>
  <c r="Z192" i="15"/>
  <c r="K192" i="32"/>
  <c r="AA53" i="15"/>
  <c r="M53" i="32" s="1"/>
  <c r="L53" i="32"/>
  <c r="Z143" i="15"/>
  <c r="K143" i="32"/>
  <c r="AA19" i="15"/>
  <c r="M19" i="32" s="1"/>
  <c r="L19" i="32"/>
  <c r="Z127" i="15"/>
  <c r="K127" i="32"/>
  <c r="AA30" i="15"/>
  <c r="M30" i="32" s="1"/>
  <c r="L30" i="32"/>
  <c r="Z37" i="15"/>
  <c r="K37" i="32"/>
  <c r="AA159" i="15"/>
  <c r="M159" i="32" s="1"/>
  <c r="L159" i="32"/>
  <c r="AA95" i="15"/>
  <c r="M95" i="32" s="1"/>
  <c r="L95" i="32"/>
  <c r="Z180" i="15"/>
  <c r="K180" i="32"/>
  <c r="Z208" i="15"/>
  <c r="K208" i="32"/>
  <c r="AA100" i="15"/>
  <c r="M100" i="32" s="1"/>
  <c r="L100" i="32"/>
  <c r="AA22" i="15"/>
  <c r="M22" i="32" s="1"/>
  <c r="L22" i="32"/>
  <c r="AA209" i="15"/>
  <c r="M209" i="32" s="1"/>
  <c r="L209" i="32"/>
  <c r="Z12" i="15"/>
  <c r="K12" i="32"/>
  <c r="AA214" i="15"/>
  <c r="M214" i="32" s="1"/>
  <c r="L214" i="32"/>
  <c r="Z72" i="15"/>
  <c r="K72" i="32"/>
  <c r="AA39" i="15"/>
  <c r="M39" i="32" s="1"/>
  <c r="L39" i="32"/>
  <c r="AA27" i="15"/>
  <c r="M27" i="32" s="1"/>
  <c r="L27" i="32"/>
  <c r="AA15" i="15"/>
  <c r="M15" i="32" s="1"/>
  <c r="L15" i="32"/>
  <c r="AA14" i="15"/>
  <c r="M14" i="32" s="1"/>
  <c r="L14" i="32"/>
  <c r="Z73" i="15"/>
  <c r="K73" i="32"/>
  <c r="AA205" i="15"/>
  <c r="M205" i="32" s="1"/>
  <c r="L205" i="32"/>
  <c r="AA150" i="15"/>
  <c r="M150" i="32" s="1"/>
  <c r="L150" i="32"/>
  <c r="Z223" i="15"/>
  <c r="K223" i="32"/>
  <c r="Z187" i="15"/>
  <c r="K187" i="32"/>
  <c r="Z93" i="15"/>
  <c r="K93" i="32"/>
  <c r="AA132" i="15"/>
  <c r="M132" i="32" s="1"/>
  <c r="L132" i="32"/>
  <c r="AA134" i="15"/>
  <c r="M134" i="32" s="1"/>
  <c r="L134" i="32"/>
  <c r="AA70" i="15"/>
  <c r="M70" i="32" s="1"/>
  <c r="L70" i="32"/>
  <c r="Z62" i="15"/>
  <c r="K62" i="32"/>
  <c r="AA42" i="15"/>
  <c r="M42" i="32" s="1"/>
  <c r="L42" i="32"/>
  <c r="AA194" i="15"/>
  <c r="M194" i="32" s="1"/>
  <c r="L194" i="32"/>
  <c r="Z175" i="15"/>
  <c r="K175" i="32"/>
  <c r="Z57" i="15"/>
  <c r="K57" i="32"/>
  <c r="Z25" i="15"/>
  <c r="K25" i="32"/>
  <c r="AA130" i="15"/>
  <c r="M130" i="32" s="1"/>
  <c r="L130" i="32"/>
  <c r="AA84" i="15"/>
  <c r="M84" i="32" s="1"/>
  <c r="L84" i="32"/>
  <c r="AA200" i="15"/>
  <c r="M200" i="32" s="1"/>
  <c r="L200" i="32"/>
  <c r="Z148" i="15"/>
  <c r="K148" i="32"/>
  <c r="AA80" i="15"/>
  <c r="M80" i="32" s="1"/>
  <c r="L80" i="32"/>
  <c r="AA89" i="15"/>
  <c r="M89" i="32" s="1"/>
  <c r="L89" i="32"/>
  <c r="AA68" i="15"/>
  <c r="M68" i="32" s="1"/>
  <c r="L68" i="32"/>
  <c r="AA34" i="15"/>
  <c r="M34" i="32" s="1"/>
  <c r="L34" i="32"/>
  <c r="L203" i="32"/>
  <c r="AA203" i="15"/>
  <c r="M203" i="32" s="1"/>
  <c r="AA32" i="15"/>
  <c r="M32" i="32" s="1"/>
  <c r="L32" i="32"/>
  <c r="Z107" i="15"/>
  <c r="K107" i="32"/>
  <c r="AA158" i="15"/>
  <c r="M158" i="32" s="1"/>
  <c r="L158" i="32"/>
  <c r="L122" i="32"/>
  <c r="AA122" i="15"/>
  <c r="M122" i="32" s="1"/>
  <c r="AA105" i="15"/>
  <c r="M105" i="32" s="1"/>
  <c r="L105" i="32"/>
  <c r="AA157" i="15"/>
  <c r="M157" i="32" s="1"/>
  <c r="L157" i="32"/>
  <c r="L8" i="32"/>
  <c r="AA8" i="15"/>
  <c r="M8" i="32" s="1"/>
  <c r="Z147" i="15"/>
  <c r="K147" i="32"/>
  <c r="Z10" i="15"/>
  <c r="K10" i="32"/>
  <c r="AA103" i="15"/>
  <c r="M103" i="32" s="1"/>
  <c r="L103" i="32"/>
  <c r="AA88" i="15"/>
  <c r="M88" i="32" s="1"/>
  <c r="L88" i="32"/>
  <c r="AA75" i="15"/>
  <c r="M75" i="32" s="1"/>
  <c r="L75" i="32"/>
  <c r="AA193" i="15"/>
  <c r="M193" i="32" s="1"/>
  <c r="L193" i="32"/>
  <c r="AA7" i="15"/>
  <c r="M7" i="32" s="1"/>
  <c r="L7" i="32"/>
  <c r="AA174" i="15"/>
  <c r="M174" i="32" s="1"/>
  <c r="L174" i="32"/>
  <c r="Z18" i="15"/>
  <c r="K18" i="32"/>
  <c r="Z67" i="15"/>
  <c r="K67" i="32"/>
  <c r="AA44" i="15"/>
  <c r="M44" i="32" s="1"/>
  <c r="L44" i="32"/>
  <c r="Z117" i="15"/>
  <c r="K117" i="32"/>
  <c r="AA195" i="15"/>
  <c r="M195" i="32" s="1"/>
  <c r="L195" i="32"/>
  <c r="AA167" i="15"/>
  <c r="M167" i="32" s="1"/>
  <c r="L167" i="32"/>
  <c r="AA99" i="15"/>
  <c r="M99" i="32" s="1"/>
  <c r="L99" i="32"/>
  <c r="AA79" i="15"/>
  <c r="M79" i="32" s="1"/>
  <c r="L79" i="32"/>
  <c r="Z188" i="15"/>
  <c r="K188" i="32"/>
  <c r="Z28" i="15"/>
  <c r="K28" i="32"/>
  <c r="AA97" i="15"/>
  <c r="M97" i="32" s="1"/>
  <c r="L97" i="32"/>
  <c r="AA128" i="15"/>
  <c r="M128" i="32" s="1"/>
  <c r="L128" i="32"/>
  <c r="AA165" i="15"/>
  <c r="M165" i="32" s="1"/>
  <c r="L165" i="32"/>
  <c r="AA185" i="15"/>
  <c r="M185" i="32" s="1"/>
  <c r="L185" i="32"/>
  <c r="AA199" i="15"/>
  <c r="M199" i="32" s="1"/>
  <c r="L199" i="32"/>
  <c r="AA197" i="15"/>
  <c r="AJ30" i="15"/>
  <c r="AA6" i="15"/>
  <c r="AJ16" i="15"/>
  <c r="AA85" i="15" l="1"/>
  <c r="M85" i="32" s="1"/>
  <c r="L120" i="32"/>
  <c r="AA224" i="15"/>
  <c r="M224" i="32" s="1"/>
  <c r="L224" i="32"/>
  <c r="AA83" i="15"/>
  <c r="M83" i="32" s="1"/>
  <c r="L83" i="32"/>
  <c r="AA91" i="15"/>
  <c r="M91" i="32" s="1"/>
  <c r="L91" i="32"/>
  <c r="AA220" i="15"/>
  <c r="M220" i="32" s="1"/>
  <c r="L220" i="32"/>
  <c r="L113" i="32"/>
  <c r="L137" i="32"/>
  <c r="AA137" i="15"/>
  <c r="M137" i="32" s="1"/>
  <c r="AA90" i="15"/>
  <c r="M90" i="32" s="1"/>
  <c r="L90" i="32"/>
  <c r="AA168" i="15"/>
  <c r="M168" i="32" s="1"/>
  <c r="L168" i="32"/>
  <c r="AA136" i="15"/>
  <c r="M136" i="32" s="1"/>
  <c r="L136" i="32"/>
  <c r="L102" i="32"/>
  <c r="AA102" i="15"/>
  <c r="M102" i="32" s="1"/>
  <c r="AA82" i="15"/>
  <c r="M82" i="32" s="1"/>
  <c r="L82" i="32"/>
  <c r="L152" i="32"/>
  <c r="AA152" i="15"/>
  <c r="M152" i="32" s="1"/>
  <c r="AA208" i="15"/>
  <c r="M208" i="32" s="1"/>
  <c r="L208" i="32"/>
  <c r="AA142" i="15"/>
  <c r="M142" i="32" s="1"/>
  <c r="L142" i="32"/>
  <c r="AA180" i="15"/>
  <c r="M180" i="32" s="1"/>
  <c r="L180" i="32"/>
  <c r="AA192" i="15"/>
  <c r="M192" i="32" s="1"/>
  <c r="L192" i="32"/>
  <c r="AA17" i="15"/>
  <c r="M17" i="32" s="1"/>
  <c r="L17" i="32"/>
  <c r="AA228" i="15"/>
  <c r="M228" i="32" s="1"/>
  <c r="L228" i="32"/>
  <c r="AA190" i="15"/>
  <c r="M190" i="32" s="1"/>
  <c r="L190" i="32"/>
  <c r="AA207" i="15"/>
  <c r="M207" i="32" s="1"/>
  <c r="L207" i="32"/>
  <c r="AA67" i="15"/>
  <c r="M67" i="32" s="1"/>
  <c r="L67" i="32"/>
  <c r="AA188" i="15"/>
  <c r="M188" i="32" s="1"/>
  <c r="L188" i="32"/>
  <c r="AA108" i="15"/>
  <c r="M108" i="32" s="1"/>
  <c r="L108" i="32"/>
  <c r="AA178" i="15"/>
  <c r="M178" i="32" s="1"/>
  <c r="L178" i="32"/>
  <c r="AA143" i="15"/>
  <c r="M143" i="32" s="1"/>
  <c r="L143" i="32"/>
  <c r="AA222" i="15"/>
  <c r="M222" i="32" s="1"/>
  <c r="L222" i="32"/>
  <c r="AA147" i="15"/>
  <c r="M147" i="32" s="1"/>
  <c r="L147" i="32"/>
  <c r="AA127" i="15"/>
  <c r="M127" i="32" s="1"/>
  <c r="L127" i="32"/>
  <c r="AA87" i="15"/>
  <c r="M87" i="32" s="1"/>
  <c r="L87" i="32"/>
  <c r="AK16" i="15"/>
  <c r="M6" i="32"/>
  <c r="AA202" i="15"/>
  <c r="M202" i="32" s="1"/>
  <c r="L202" i="32"/>
  <c r="AK30" i="15"/>
  <c r="M197" i="32"/>
  <c r="AA107" i="15"/>
  <c r="M107" i="32" s="1"/>
  <c r="L107" i="32"/>
  <c r="AA25" i="15"/>
  <c r="M25" i="32" s="1"/>
  <c r="L25" i="32"/>
  <c r="AA93" i="15"/>
  <c r="M93" i="32" s="1"/>
  <c r="L93" i="32"/>
  <c r="AA72" i="15"/>
  <c r="M72" i="32" s="1"/>
  <c r="L72" i="32"/>
  <c r="AA227" i="15"/>
  <c r="M227" i="32" s="1"/>
  <c r="L227" i="32"/>
  <c r="AA218" i="15"/>
  <c r="M218" i="32" s="1"/>
  <c r="L218" i="32"/>
  <c r="AA62" i="15"/>
  <c r="M62" i="32" s="1"/>
  <c r="L62" i="32"/>
  <c r="AA162" i="15"/>
  <c r="M162" i="32" s="1"/>
  <c r="L162" i="32"/>
  <c r="AA117" i="15"/>
  <c r="M117" i="32" s="1"/>
  <c r="L117" i="32"/>
  <c r="AA18" i="15"/>
  <c r="M18" i="32" s="1"/>
  <c r="L18" i="32"/>
  <c r="AA28" i="15"/>
  <c r="M28" i="32" s="1"/>
  <c r="L28" i="32"/>
  <c r="AA73" i="15"/>
  <c r="M73" i="32" s="1"/>
  <c r="L73" i="32"/>
  <c r="AA148" i="15"/>
  <c r="M148" i="32" s="1"/>
  <c r="L148" i="32"/>
  <c r="AA78" i="15"/>
  <c r="M78" i="32" s="1"/>
  <c r="L78" i="32"/>
  <c r="AA77" i="15"/>
  <c r="M77" i="32" s="1"/>
  <c r="L77" i="32"/>
  <c r="AA47" i="15"/>
  <c r="M47" i="32" s="1"/>
  <c r="L47" i="32"/>
  <c r="AA57" i="15"/>
  <c r="M57" i="32" s="1"/>
  <c r="L57" i="32"/>
  <c r="AA187" i="15"/>
  <c r="M187" i="32" s="1"/>
  <c r="L187" i="32"/>
  <c r="AA37" i="15"/>
  <c r="M37" i="32" s="1"/>
  <c r="L37" i="32"/>
  <c r="AA10" i="15"/>
  <c r="M10" i="32" s="1"/>
  <c r="L10" i="32"/>
  <c r="AA175" i="15"/>
  <c r="M175" i="32" s="1"/>
  <c r="L175" i="32"/>
  <c r="AA223" i="15"/>
  <c r="M223" i="32" s="1"/>
  <c r="L223" i="32"/>
  <c r="AA12" i="15"/>
  <c r="M12" i="32" s="1"/>
  <c r="L12" i="32"/>
  <c r="AA138" i="15"/>
  <c r="M138" i="32" s="1"/>
  <c r="L138" i="32"/>
  <c r="AA45" i="15"/>
  <c r="M45" i="32" s="1"/>
  <c r="L45" i="32"/>
  <c r="AA212" i="15"/>
  <c r="M212" i="32" s="1"/>
  <c r="L212" i="32"/>
  <c r="AA172" i="15"/>
  <c r="M172" i="32" s="1"/>
  <c r="L172" i="32"/>
  <c r="K226" i="23"/>
  <c r="J226" i="23"/>
  <c r="I226" i="23"/>
  <c r="K224" i="23"/>
  <c r="J224" i="23"/>
  <c r="I224" i="23"/>
  <c r="K222" i="23"/>
  <c r="J222" i="23"/>
  <c r="I222" i="23"/>
  <c r="K221" i="23"/>
  <c r="J221" i="23"/>
  <c r="I221" i="23"/>
  <c r="K217" i="23"/>
  <c r="J217" i="23"/>
  <c r="I217" i="23"/>
  <c r="K215" i="23"/>
  <c r="J215" i="23"/>
  <c r="I215" i="23"/>
  <c r="J213" i="23"/>
  <c r="K210" i="23"/>
  <c r="J210" i="23"/>
  <c r="I210" i="23"/>
  <c r="K206" i="23"/>
  <c r="J206" i="23"/>
  <c r="I206" i="23"/>
  <c r="K204" i="23"/>
  <c r="J204" i="23"/>
  <c r="I204" i="23"/>
  <c r="K203" i="23"/>
  <c r="J203" i="23"/>
  <c r="I203" i="23"/>
  <c r="K199" i="23"/>
  <c r="J199" i="23"/>
  <c r="I199" i="23"/>
  <c r="K191" i="23"/>
  <c r="J191" i="23"/>
  <c r="I191" i="23"/>
  <c r="K187" i="23"/>
  <c r="J187" i="23"/>
  <c r="I187" i="23"/>
  <c r="K186" i="23"/>
  <c r="J186" i="23"/>
  <c r="I186" i="23"/>
  <c r="K185" i="23"/>
  <c r="J185" i="23"/>
  <c r="I185" i="23"/>
  <c r="K182" i="23"/>
  <c r="J182" i="23"/>
  <c r="I182" i="23"/>
  <c r="K180" i="23"/>
  <c r="J180" i="23"/>
  <c r="I180" i="23"/>
  <c r="K177" i="23"/>
  <c r="J177" i="23"/>
  <c r="I177" i="23"/>
  <c r="K176" i="23"/>
  <c r="J176" i="23"/>
  <c r="I176" i="23"/>
  <c r="K175" i="23"/>
  <c r="J175" i="23"/>
  <c r="I175" i="23"/>
  <c r="K174" i="23"/>
  <c r="J174" i="23"/>
  <c r="I174" i="23"/>
  <c r="K173" i="23"/>
  <c r="K171" i="23"/>
  <c r="J171" i="23"/>
  <c r="I171" i="23"/>
  <c r="K167" i="23"/>
  <c r="J167" i="23"/>
  <c r="I167" i="23"/>
  <c r="K164" i="23"/>
  <c r="J164" i="23"/>
  <c r="I164" i="23"/>
  <c r="K162" i="23"/>
  <c r="J162" i="23"/>
  <c r="I162" i="23"/>
  <c r="K157" i="23"/>
  <c r="J157" i="23"/>
  <c r="I157" i="23"/>
  <c r="K149" i="23"/>
  <c r="J149" i="23"/>
  <c r="I149" i="23"/>
  <c r="K145" i="23"/>
  <c r="J145" i="23"/>
  <c r="K142" i="23"/>
  <c r="J142" i="23"/>
  <c r="I142" i="23"/>
  <c r="K140" i="23"/>
  <c r="J140" i="23"/>
  <c r="I140" i="23"/>
  <c r="K139" i="23"/>
  <c r="J139" i="23"/>
  <c r="I139" i="23"/>
  <c r="K136" i="23"/>
  <c r="J136" i="23"/>
  <c r="I136" i="23"/>
  <c r="K135" i="23"/>
  <c r="J135" i="23"/>
  <c r="I135" i="23"/>
  <c r="K132" i="23"/>
  <c r="J132" i="23"/>
  <c r="I132" i="23"/>
  <c r="K129" i="23"/>
  <c r="J129" i="23"/>
  <c r="I129" i="23"/>
  <c r="K128" i="23"/>
  <c r="J128" i="23"/>
  <c r="I128" i="23"/>
  <c r="K127" i="23"/>
  <c r="J127" i="23"/>
  <c r="I127" i="23"/>
  <c r="K126" i="23"/>
  <c r="J126" i="23"/>
  <c r="I126" i="23"/>
  <c r="K123" i="23"/>
  <c r="J123" i="23"/>
  <c r="I123" i="23"/>
  <c r="K122" i="23"/>
  <c r="J122" i="23"/>
  <c r="I122" i="23"/>
  <c r="K119" i="23"/>
  <c r="J119" i="23"/>
  <c r="I119" i="23"/>
  <c r="K118" i="23"/>
  <c r="J118" i="23"/>
  <c r="I118" i="23"/>
  <c r="K116" i="23"/>
  <c r="J116" i="23"/>
  <c r="I116" i="23"/>
  <c r="K110" i="23"/>
  <c r="J110" i="23"/>
  <c r="I110" i="23"/>
  <c r="K108" i="23"/>
  <c r="J108" i="23"/>
  <c r="I108" i="23"/>
  <c r="K106" i="23"/>
  <c r="J106" i="23"/>
  <c r="I106" i="23"/>
  <c r="K96" i="23"/>
  <c r="J96" i="23"/>
  <c r="I96" i="23"/>
  <c r="K94" i="23"/>
  <c r="J94" i="23"/>
  <c r="I94" i="23"/>
  <c r="K93" i="23"/>
  <c r="J93" i="23"/>
  <c r="I93" i="23"/>
  <c r="K92" i="23"/>
  <c r="J92" i="23"/>
  <c r="I92" i="23"/>
  <c r="K91" i="23"/>
  <c r="J91" i="23"/>
  <c r="I91" i="23"/>
  <c r="K90" i="23"/>
  <c r="J90" i="23"/>
  <c r="I90" i="23"/>
  <c r="K85" i="23"/>
  <c r="J85" i="23"/>
  <c r="I85" i="23"/>
  <c r="K80" i="23"/>
  <c r="J80" i="23"/>
  <c r="I80" i="23"/>
  <c r="K68" i="23"/>
  <c r="J68" i="23"/>
  <c r="I68" i="23"/>
  <c r="K67" i="23"/>
  <c r="J67" i="23"/>
  <c r="I67" i="23"/>
  <c r="K64" i="23"/>
  <c r="J64" i="23"/>
  <c r="I64" i="23"/>
  <c r="K62" i="23"/>
  <c r="J62" i="23"/>
  <c r="I62" i="23"/>
  <c r="K56" i="23"/>
  <c r="J56" i="23"/>
  <c r="I56" i="23"/>
  <c r="K49" i="23"/>
  <c r="J49" i="23"/>
  <c r="I49" i="23"/>
  <c r="K48" i="23"/>
  <c r="J48" i="23"/>
  <c r="I48" i="23"/>
  <c r="K47" i="23"/>
  <c r="J47" i="23"/>
  <c r="I47" i="23"/>
  <c r="K42" i="23"/>
  <c r="J42" i="23"/>
  <c r="I42" i="23"/>
  <c r="K38" i="23"/>
  <c r="J38" i="23"/>
  <c r="I38" i="23"/>
  <c r="K36" i="23"/>
  <c r="J36" i="23"/>
  <c r="I36" i="23"/>
  <c r="K31" i="23"/>
  <c r="J31" i="23"/>
  <c r="I31" i="23"/>
  <c r="K29" i="23"/>
  <c r="J29" i="23"/>
  <c r="I29" i="23"/>
  <c r="K24" i="23"/>
  <c r="J24" i="23"/>
  <c r="I24" i="23"/>
  <c r="K23" i="23"/>
  <c r="J23" i="23"/>
  <c r="I23" i="23"/>
  <c r="K22" i="23"/>
  <c r="J22" i="23"/>
  <c r="I22" i="23"/>
  <c r="K20" i="23"/>
  <c r="J20" i="23"/>
  <c r="I20" i="23"/>
  <c r="K16" i="23"/>
  <c r="J16" i="23"/>
  <c r="I16" i="23"/>
  <c r="K11" i="23"/>
  <c r="J11" i="23"/>
  <c r="I11" i="23"/>
  <c r="K7" i="23"/>
  <c r="J7" i="23"/>
  <c r="I7" i="23"/>
  <c r="K6" i="23"/>
  <c r="J6" i="23"/>
  <c r="I6" i="23"/>
  <c r="P173" i="23" l="1"/>
  <c r="O173" i="23"/>
  <c r="N173" i="23"/>
  <c r="M173" i="23"/>
  <c r="P99" i="23"/>
  <c r="O99" i="23"/>
  <c r="N99" i="23"/>
  <c r="M99" i="23"/>
  <c r="O153" i="23"/>
  <c r="N153" i="23"/>
  <c r="P153" i="23"/>
  <c r="M153" i="23"/>
  <c r="P26" i="23"/>
  <c r="N26" i="23"/>
  <c r="O26" i="23"/>
  <c r="M26" i="23"/>
  <c r="P140" i="23"/>
  <c r="O140" i="23"/>
  <c r="M140" i="23"/>
  <c r="N140" i="23"/>
  <c r="O127" i="23"/>
  <c r="N127" i="23"/>
  <c r="M127" i="23"/>
  <c r="P127" i="23"/>
  <c r="P147" i="23"/>
  <c r="O147" i="23"/>
  <c r="N147" i="23"/>
  <c r="M147" i="23"/>
  <c r="M174" i="23"/>
  <c r="O174" i="23"/>
  <c r="P174" i="23"/>
  <c r="N174" i="23"/>
  <c r="P194" i="23"/>
  <c r="O194" i="23"/>
  <c r="N194" i="23"/>
  <c r="M194" i="23"/>
  <c r="O208" i="23"/>
  <c r="N208" i="23"/>
  <c r="P208" i="23"/>
  <c r="M208" i="23"/>
  <c r="P32" i="23"/>
  <c r="N32" i="23"/>
  <c r="M32" i="23"/>
  <c r="O32" i="23"/>
  <c r="N100" i="23"/>
  <c r="P100" i="23"/>
  <c r="M100" i="23"/>
  <c r="O100" i="23"/>
  <c r="N215" i="23"/>
  <c r="M215" i="23"/>
  <c r="O215" i="23"/>
  <c r="P215" i="23"/>
  <c r="O12" i="23"/>
  <c r="N12" i="23"/>
  <c r="M12" i="23"/>
  <c r="P12" i="23"/>
  <c r="N146" i="23"/>
  <c r="M146" i="23"/>
  <c r="P146" i="23"/>
  <c r="O146" i="23"/>
  <c r="P120" i="23"/>
  <c r="O120" i="23"/>
  <c r="M120" i="23"/>
  <c r="N120" i="23"/>
  <c r="P47" i="23"/>
  <c r="N47" i="23"/>
  <c r="M47" i="23"/>
  <c r="O47" i="23"/>
  <c r="P67" i="23"/>
  <c r="O67" i="23"/>
  <c r="N67" i="23"/>
  <c r="M67" i="23"/>
  <c r="P87" i="23"/>
  <c r="O87" i="23"/>
  <c r="N87" i="23"/>
  <c r="M87" i="23"/>
  <c r="O121" i="23"/>
  <c r="N121" i="23"/>
  <c r="P121" i="23"/>
  <c r="M121" i="23"/>
  <c r="P141" i="23"/>
  <c r="N141" i="23"/>
  <c r="M141" i="23"/>
  <c r="O141" i="23"/>
  <c r="N161" i="23"/>
  <c r="P161" i="23"/>
  <c r="O161" i="23"/>
  <c r="M161" i="23"/>
  <c r="P168" i="23"/>
  <c r="O168" i="23"/>
  <c r="N168" i="23"/>
  <c r="M168" i="23"/>
  <c r="N188" i="23"/>
  <c r="M188" i="23"/>
  <c r="P188" i="23"/>
  <c r="O188" i="23"/>
  <c r="M202" i="23"/>
  <c r="P202" i="23"/>
  <c r="O202" i="23"/>
  <c r="N202" i="23"/>
  <c r="O222" i="23"/>
  <c r="N222" i="23"/>
  <c r="P222" i="23"/>
  <c r="M222" i="23"/>
  <c r="O72" i="23"/>
  <c r="N72" i="23"/>
  <c r="M72" i="23"/>
  <c r="P72" i="23"/>
  <c r="N19" i="23"/>
  <c r="P19" i="23"/>
  <c r="O19" i="23"/>
  <c r="M19" i="23"/>
  <c r="P79" i="23"/>
  <c r="O79" i="23"/>
  <c r="N79" i="23"/>
  <c r="M79" i="23"/>
  <c r="P180" i="23"/>
  <c r="O180" i="23"/>
  <c r="N180" i="23"/>
  <c r="M180" i="23"/>
  <c r="P54" i="23"/>
  <c r="O54" i="23"/>
  <c r="N54" i="23"/>
  <c r="M54" i="23"/>
  <c r="P94" i="23"/>
  <c r="N94" i="23"/>
  <c r="O94" i="23"/>
  <c r="M94" i="23"/>
  <c r="P101" i="23"/>
  <c r="O101" i="23"/>
  <c r="N101" i="23"/>
  <c r="M101" i="23"/>
  <c r="P128" i="23"/>
  <c r="O128" i="23"/>
  <c r="M128" i="23"/>
  <c r="N128" i="23"/>
  <c r="P148" i="23"/>
  <c r="O148" i="23"/>
  <c r="N148" i="23"/>
  <c r="M148" i="23"/>
  <c r="O175" i="23"/>
  <c r="N175" i="23"/>
  <c r="M175" i="23"/>
  <c r="P175" i="23"/>
  <c r="P209" i="23"/>
  <c r="O209" i="23"/>
  <c r="M209" i="23"/>
  <c r="N209" i="23"/>
  <c r="P167" i="23"/>
  <c r="N167" i="23"/>
  <c r="M167" i="23"/>
  <c r="O167" i="23"/>
  <c r="P33" i="23"/>
  <c r="O33" i="23"/>
  <c r="N33" i="23"/>
  <c r="M33" i="23"/>
  <c r="P60" i="23"/>
  <c r="N60" i="23"/>
  <c r="O60" i="23"/>
  <c r="M60" i="23"/>
  <c r="P107" i="23"/>
  <c r="N107" i="23"/>
  <c r="M107" i="23"/>
  <c r="O107" i="23"/>
  <c r="N133" i="23"/>
  <c r="M133" i="23"/>
  <c r="O133" i="23"/>
  <c r="P133" i="23"/>
  <c r="O66" i="23"/>
  <c r="N66" i="23"/>
  <c r="P66" i="23"/>
  <c r="M66" i="23"/>
  <c r="O187" i="23"/>
  <c r="N187" i="23"/>
  <c r="M187" i="23"/>
  <c r="P187" i="23"/>
  <c r="O80" i="23"/>
  <c r="M80" i="23"/>
  <c r="P80" i="23"/>
  <c r="N80" i="23"/>
  <c r="M115" i="23"/>
  <c r="P115" i="23"/>
  <c r="O115" i="23"/>
  <c r="N115" i="23"/>
  <c r="P182" i="23"/>
  <c r="O182" i="23"/>
  <c r="N182" i="23"/>
  <c r="M182" i="23"/>
  <c r="P196" i="23"/>
  <c r="O196" i="23"/>
  <c r="N196" i="23"/>
  <c r="M196" i="23"/>
  <c r="P216" i="23"/>
  <c r="O216" i="23"/>
  <c r="M216" i="23"/>
  <c r="N216" i="23"/>
  <c r="N28" i="23"/>
  <c r="M28" i="23"/>
  <c r="P28" i="23"/>
  <c r="O28" i="23"/>
  <c r="P48" i="23"/>
  <c r="N48" i="23"/>
  <c r="O48" i="23"/>
  <c r="M48" i="23"/>
  <c r="O68" i="23"/>
  <c r="M68" i="23"/>
  <c r="P68" i="23"/>
  <c r="N68" i="23"/>
  <c r="P88" i="23"/>
  <c r="O88" i="23"/>
  <c r="N88" i="23"/>
  <c r="M88" i="23"/>
  <c r="P122" i="23"/>
  <c r="O122" i="23"/>
  <c r="M122" i="23"/>
  <c r="N122" i="23"/>
  <c r="P142" i="23"/>
  <c r="O142" i="23"/>
  <c r="N142" i="23"/>
  <c r="M142" i="23"/>
  <c r="P162" i="23"/>
  <c r="O162" i="23"/>
  <c r="N162" i="23"/>
  <c r="M162" i="23"/>
  <c r="N169" i="23"/>
  <c r="M169" i="23"/>
  <c r="P169" i="23"/>
  <c r="O169" i="23"/>
  <c r="P189" i="23"/>
  <c r="N189" i="23"/>
  <c r="O189" i="23"/>
  <c r="M189" i="23"/>
  <c r="O203" i="23"/>
  <c r="N203" i="23"/>
  <c r="M203" i="23"/>
  <c r="P203" i="23"/>
  <c r="P223" i="23"/>
  <c r="O223" i="23"/>
  <c r="N223" i="23"/>
  <c r="M223" i="23"/>
  <c r="O92" i="23"/>
  <c r="P92" i="23"/>
  <c r="M92" i="23"/>
  <c r="N92" i="23"/>
  <c r="P40" i="23"/>
  <c r="O40" i="23"/>
  <c r="N40" i="23"/>
  <c r="M40" i="23"/>
  <c r="P14" i="23"/>
  <c r="N14" i="23"/>
  <c r="M14" i="23"/>
  <c r="O14" i="23"/>
  <c r="O41" i="23"/>
  <c r="M41" i="23"/>
  <c r="P41" i="23"/>
  <c r="N41" i="23"/>
  <c r="P81" i="23"/>
  <c r="O81" i="23"/>
  <c r="N81" i="23"/>
  <c r="M81" i="23"/>
  <c r="P149" i="23"/>
  <c r="N149" i="23"/>
  <c r="O149" i="23"/>
  <c r="M149" i="23"/>
  <c r="O176" i="23"/>
  <c r="N176" i="23"/>
  <c r="M176" i="23"/>
  <c r="P176" i="23"/>
  <c r="P22" i="23"/>
  <c r="N22" i="23"/>
  <c r="O22" i="23"/>
  <c r="M22" i="23"/>
  <c r="P42" i="23"/>
  <c r="O42" i="23"/>
  <c r="N42" i="23"/>
  <c r="M42" i="23"/>
  <c r="O62" i="23"/>
  <c r="M62" i="23"/>
  <c r="N62" i="23"/>
  <c r="P62" i="23"/>
  <c r="N82" i="23"/>
  <c r="P82" i="23"/>
  <c r="O82" i="23"/>
  <c r="M82" i="23"/>
  <c r="O109" i="23"/>
  <c r="M109" i="23"/>
  <c r="P109" i="23"/>
  <c r="N109" i="23"/>
  <c r="P116" i="23"/>
  <c r="O116" i="23"/>
  <c r="N116" i="23"/>
  <c r="M116" i="23"/>
  <c r="P136" i="23"/>
  <c r="O136" i="23"/>
  <c r="N136" i="23"/>
  <c r="M136" i="23"/>
  <c r="N156" i="23"/>
  <c r="M156" i="23"/>
  <c r="P156" i="23"/>
  <c r="O156" i="23"/>
  <c r="M183" i="23"/>
  <c r="P183" i="23"/>
  <c r="O183" i="23"/>
  <c r="N183" i="23"/>
  <c r="M197" i="23"/>
  <c r="P197" i="23"/>
  <c r="O197" i="23"/>
  <c r="N197" i="23"/>
  <c r="P217" i="23"/>
  <c r="O217" i="23"/>
  <c r="N217" i="23"/>
  <c r="M217" i="23"/>
  <c r="O59" i="23"/>
  <c r="M59" i="23"/>
  <c r="P59" i="23"/>
  <c r="N59" i="23"/>
  <c r="M46" i="23"/>
  <c r="P46" i="23"/>
  <c r="N46" i="23"/>
  <c r="O46" i="23"/>
  <c r="O75" i="23"/>
  <c r="N75" i="23"/>
  <c r="P75" i="23"/>
  <c r="M75" i="23"/>
  <c r="P95" i="23"/>
  <c r="N95" i="23"/>
  <c r="M95" i="23"/>
  <c r="O95" i="23"/>
  <c r="P129" i="23"/>
  <c r="N129" i="23"/>
  <c r="M129" i="23"/>
  <c r="O129" i="23"/>
  <c r="P210" i="23"/>
  <c r="O210" i="23"/>
  <c r="N210" i="23"/>
  <c r="M210" i="23"/>
  <c r="P6" i="23"/>
  <c r="O6" i="23"/>
  <c r="N6" i="23"/>
  <c r="M6" i="23"/>
  <c r="P29" i="23"/>
  <c r="O29" i="23"/>
  <c r="N29" i="23"/>
  <c r="M29" i="23"/>
  <c r="P49" i="23"/>
  <c r="O49" i="23"/>
  <c r="N49" i="23"/>
  <c r="M49" i="23"/>
  <c r="P69" i="23"/>
  <c r="N69" i="23"/>
  <c r="M69" i="23"/>
  <c r="O69" i="23"/>
  <c r="O89" i="23"/>
  <c r="M89" i="23"/>
  <c r="P89" i="23"/>
  <c r="N89" i="23"/>
  <c r="O123" i="23"/>
  <c r="M123" i="23"/>
  <c r="N123" i="23"/>
  <c r="P123" i="23"/>
  <c r="P143" i="23"/>
  <c r="O143" i="23"/>
  <c r="N143" i="23"/>
  <c r="M143" i="23"/>
  <c r="P163" i="23"/>
  <c r="N163" i="23"/>
  <c r="O163" i="23"/>
  <c r="M163" i="23"/>
  <c r="P170" i="23"/>
  <c r="O170" i="23"/>
  <c r="N170" i="23"/>
  <c r="M170" i="23"/>
  <c r="P190" i="23"/>
  <c r="N190" i="23"/>
  <c r="M190" i="23"/>
  <c r="O190" i="23"/>
  <c r="O204" i="23"/>
  <c r="M204" i="23"/>
  <c r="P204" i="23"/>
  <c r="N204" i="23"/>
  <c r="O224" i="23"/>
  <c r="N224" i="23"/>
  <c r="M224" i="23"/>
  <c r="P224" i="23"/>
  <c r="P86" i="23"/>
  <c r="N86" i="23"/>
  <c r="M86" i="23"/>
  <c r="O86" i="23"/>
  <c r="N160" i="23"/>
  <c r="P160" i="23"/>
  <c r="O160" i="23"/>
  <c r="M160" i="23"/>
  <c r="N114" i="23"/>
  <c r="P114" i="23"/>
  <c r="O114" i="23"/>
  <c r="M114" i="23"/>
  <c r="P201" i="23"/>
  <c r="O201" i="23"/>
  <c r="N201" i="23"/>
  <c r="M201" i="23"/>
  <c r="P93" i="23"/>
  <c r="O93" i="23"/>
  <c r="N93" i="23"/>
  <c r="M93" i="23"/>
  <c r="P21" i="23"/>
  <c r="O21" i="23"/>
  <c r="N21" i="23"/>
  <c r="M21" i="23"/>
  <c r="M55" i="23"/>
  <c r="O55" i="23"/>
  <c r="P55" i="23"/>
  <c r="N55" i="23"/>
  <c r="O36" i="23"/>
  <c r="N36" i="23"/>
  <c r="M36" i="23"/>
  <c r="P36" i="23"/>
  <c r="P103" i="23"/>
  <c r="N103" i="23"/>
  <c r="O103" i="23"/>
  <c r="M103" i="23"/>
  <c r="O150" i="23"/>
  <c r="N150" i="23"/>
  <c r="M150" i="23"/>
  <c r="P150" i="23"/>
  <c r="O63" i="23"/>
  <c r="N63" i="23"/>
  <c r="M63" i="23"/>
  <c r="P63" i="23"/>
  <c r="P83" i="23"/>
  <c r="O83" i="23"/>
  <c r="N83" i="23"/>
  <c r="M83" i="23"/>
  <c r="P110" i="23"/>
  <c r="O110" i="23"/>
  <c r="N110" i="23"/>
  <c r="M110" i="23"/>
  <c r="P117" i="23"/>
  <c r="N117" i="23"/>
  <c r="O117" i="23"/>
  <c r="M117" i="23"/>
  <c r="N137" i="23"/>
  <c r="P137" i="23"/>
  <c r="O137" i="23"/>
  <c r="M137" i="23"/>
  <c r="P157" i="23"/>
  <c r="M157" i="23"/>
  <c r="O157" i="23"/>
  <c r="N157" i="23"/>
  <c r="O184" i="23"/>
  <c r="P184" i="23"/>
  <c r="M184" i="23"/>
  <c r="N184" i="23"/>
  <c r="N198" i="23"/>
  <c r="P198" i="23"/>
  <c r="O198" i="23"/>
  <c r="M198" i="23"/>
  <c r="O218" i="23"/>
  <c r="M218" i="23"/>
  <c r="P218" i="23"/>
  <c r="N218" i="23"/>
  <c r="P52" i="23"/>
  <c r="N52" i="23"/>
  <c r="O52" i="23"/>
  <c r="M52" i="23"/>
  <c r="P134" i="23"/>
  <c r="O134" i="23"/>
  <c r="N134" i="23"/>
  <c r="M134" i="23"/>
  <c r="O155" i="23"/>
  <c r="M155" i="23"/>
  <c r="P155" i="23"/>
  <c r="N155" i="23"/>
  <c r="O130" i="23"/>
  <c r="N130" i="23"/>
  <c r="P130" i="23"/>
  <c r="M130" i="23"/>
  <c r="P70" i="23"/>
  <c r="O70" i="23"/>
  <c r="N70" i="23"/>
  <c r="M70" i="23"/>
  <c r="P90" i="23"/>
  <c r="O90" i="23"/>
  <c r="N90" i="23"/>
  <c r="M90" i="23"/>
  <c r="P124" i="23"/>
  <c r="O124" i="23"/>
  <c r="N124" i="23"/>
  <c r="M124" i="23"/>
  <c r="O144" i="23"/>
  <c r="M144" i="23"/>
  <c r="N144" i="23"/>
  <c r="P144" i="23"/>
  <c r="P164" i="23"/>
  <c r="N164" i="23"/>
  <c r="M164" i="23"/>
  <c r="O164" i="23"/>
  <c r="P171" i="23"/>
  <c r="O171" i="23"/>
  <c r="N171" i="23"/>
  <c r="M171" i="23"/>
  <c r="P191" i="23"/>
  <c r="O191" i="23"/>
  <c r="N191" i="23"/>
  <c r="M191" i="23"/>
  <c r="P205" i="23"/>
  <c r="O205" i="23"/>
  <c r="N205" i="23"/>
  <c r="M205" i="23"/>
  <c r="O39" i="23"/>
  <c r="P39" i="23"/>
  <c r="N39" i="23"/>
  <c r="M39" i="23"/>
  <c r="P13" i="23"/>
  <c r="O13" i="23"/>
  <c r="M13" i="23"/>
  <c r="N13" i="23"/>
  <c r="O53" i="23"/>
  <c r="M53" i="23"/>
  <c r="P53" i="23"/>
  <c r="N53" i="23"/>
  <c r="P27" i="23"/>
  <c r="O27" i="23"/>
  <c r="N27" i="23"/>
  <c r="M27" i="23"/>
  <c r="P214" i="23"/>
  <c r="O214" i="23"/>
  <c r="N214" i="23"/>
  <c r="M214" i="23"/>
  <c r="P221" i="23"/>
  <c r="O221" i="23"/>
  <c r="N221" i="23"/>
  <c r="M221" i="23"/>
  <c r="P108" i="23"/>
  <c r="O108" i="23"/>
  <c r="N108" i="23"/>
  <c r="M108" i="23"/>
  <c r="P15" i="23"/>
  <c r="O15" i="23"/>
  <c r="N15" i="23"/>
  <c r="M15" i="23"/>
  <c r="M16" i="23"/>
  <c r="N16" i="23"/>
  <c r="P16" i="23"/>
  <c r="O16" i="23"/>
  <c r="M96" i="23"/>
  <c r="P96" i="23"/>
  <c r="O96" i="23"/>
  <c r="N96" i="23"/>
  <c r="P177" i="23"/>
  <c r="O177" i="23"/>
  <c r="M177" i="23"/>
  <c r="N177" i="23"/>
  <c r="P23" i="23"/>
  <c r="N23" i="23"/>
  <c r="M23" i="23"/>
  <c r="O23" i="23"/>
  <c r="N43" i="23"/>
  <c r="M43" i="23"/>
  <c r="P43" i="23"/>
  <c r="O43" i="23"/>
  <c r="O50" i="23"/>
  <c r="M50" i="23"/>
  <c r="P50" i="23"/>
  <c r="N50" i="23"/>
  <c r="M37" i="23"/>
  <c r="N37" i="23"/>
  <c r="P37" i="23"/>
  <c r="O37" i="23"/>
  <c r="P104" i="23"/>
  <c r="N104" i="23"/>
  <c r="M104" i="23"/>
  <c r="O104" i="23"/>
  <c r="P131" i="23"/>
  <c r="O131" i="23"/>
  <c r="N131" i="23"/>
  <c r="M131" i="23"/>
  <c r="M212" i="23"/>
  <c r="P212" i="23"/>
  <c r="O212" i="23"/>
  <c r="N212" i="23"/>
  <c r="P24" i="23"/>
  <c r="O24" i="23"/>
  <c r="N24" i="23"/>
  <c r="M24" i="23"/>
  <c r="P44" i="23"/>
  <c r="N44" i="23"/>
  <c r="O44" i="23"/>
  <c r="M44" i="23"/>
  <c r="M64" i="23"/>
  <c r="P64" i="23"/>
  <c r="O64" i="23"/>
  <c r="N64" i="23"/>
  <c r="O84" i="23"/>
  <c r="N84" i="23"/>
  <c r="P84" i="23"/>
  <c r="M84" i="23"/>
  <c r="P111" i="23"/>
  <c r="M111" i="23"/>
  <c r="N111" i="23"/>
  <c r="O111" i="23"/>
  <c r="O118" i="23"/>
  <c r="N118" i="23"/>
  <c r="M118" i="23"/>
  <c r="P118" i="23"/>
  <c r="N138" i="23"/>
  <c r="P138" i="23"/>
  <c r="O138" i="23"/>
  <c r="M138" i="23"/>
  <c r="P158" i="23"/>
  <c r="N158" i="23"/>
  <c r="M158" i="23"/>
  <c r="O158" i="23"/>
  <c r="O185" i="23"/>
  <c r="N185" i="23"/>
  <c r="P185" i="23"/>
  <c r="M185" i="23"/>
  <c r="O199" i="23"/>
  <c r="N199" i="23"/>
  <c r="P199" i="23"/>
  <c r="M199" i="23"/>
  <c r="P219" i="23"/>
  <c r="O219" i="23"/>
  <c r="N219" i="23"/>
  <c r="M219" i="23"/>
  <c r="P226" i="23"/>
  <c r="O226" i="23"/>
  <c r="N226" i="23"/>
  <c r="M226" i="23"/>
  <c r="P106" i="23"/>
  <c r="O106" i="23"/>
  <c r="N106" i="23"/>
  <c r="M106" i="23"/>
  <c r="P228" i="23"/>
  <c r="O228" i="23"/>
  <c r="N228" i="23"/>
  <c r="M228" i="23"/>
  <c r="O135" i="23"/>
  <c r="M135" i="23"/>
  <c r="P135" i="23"/>
  <c r="N135" i="23"/>
  <c r="P7" i="23"/>
  <c r="O7" i="23"/>
  <c r="N7" i="23"/>
  <c r="M7" i="23"/>
  <c r="P77" i="23"/>
  <c r="N77" i="23"/>
  <c r="M77" i="23"/>
  <c r="O77" i="23"/>
  <c r="O97" i="23"/>
  <c r="P97" i="23"/>
  <c r="N97" i="23"/>
  <c r="M97" i="23"/>
  <c r="P11" i="23"/>
  <c r="N11" i="23"/>
  <c r="O11" i="23"/>
  <c r="M11" i="23"/>
  <c r="P31" i="23"/>
  <c r="O31" i="23"/>
  <c r="M31" i="23"/>
  <c r="N31" i="23"/>
  <c r="P51" i="23"/>
  <c r="O51" i="23"/>
  <c r="N51" i="23"/>
  <c r="M51" i="23"/>
  <c r="P71" i="23"/>
  <c r="N71" i="23"/>
  <c r="O71" i="23"/>
  <c r="M71" i="23"/>
  <c r="M91" i="23"/>
  <c r="P91" i="23"/>
  <c r="O91" i="23"/>
  <c r="N91" i="23"/>
  <c r="P125" i="23"/>
  <c r="M125" i="23"/>
  <c r="O125" i="23"/>
  <c r="N125" i="23"/>
  <c r="P145" i="23"/>
  <c r="O145" i="23"/>
  <c r="N145" i="23"/>
  <c r="M145" i="23"/>
  <c r="P165" i="23"/>
  <c r="O165" i="23"/>
  <c r="N165" i="23"/>
  <c r="M165" i="23"/>
  <c r="P172" i="23"/>
  <c r="N172" i="23"/>
  <c r="O172" i="23"/>
  <c r="M172" i="23"/>
  <c r="N192" i="23"/>
  <c r="M192" i="23"/>
  <c r="P192" i="23"/>
  <c r="O192" i="23"/>
  <c r="N206" i="23"/>
  <c r="M206" i="23"/>
  <c r="O206" i="23"/>
  <c r="P206" i="23"/>
  <c r="P20" i="23"/>
  <c r="N20" i="23"/>
  <c r="M20" i="23"/>
  <c r="O20" i="23"/>
  <c r="O181" i="23"/>
  <c r="M181" i="23"/>
  <c r="P181" i="23"/>
  <c r="N181" i="23"/>
  <c r="O35" i="23"/>
  <c r="M35" i="23"/>
  <c r="P35" i="23"/>
  <c r="N35" i="23"/>
  <c r="P102" i="23"/>
  <c r="O102" i="23"/>
  <c r="N102" i="23"/>
  <c r="M102" i="23"/>
  <c r="P30" i="23"/>
  <c r="O30" i="23"/>
  <c r="N30" i="23"/>
  <c r="M30" i="23"/>
  <c r="P58" i="23"/>
  <c r="O58" i="23"/>
  <c r="M58" i="23"/>
  <c r="N58" i="23"/>
  <c r="N78" i="23"/>
  <c r="P78" i="23"/>
  <c r="O78" i="23"/>
  <c r="M78" i="23"/>
  <c r="O98" i="23"/>
  <c r="N98" i="23"/>
  <c r="P98" i="23"/>
  <c r="M98" i="23"/>
  <c r="O105" i="23"/>
  <c r="P105" i="23"/>
  <c r="N105" i="23"/>
  <c r="M105" i="23"/>
  <c r="O132" i="23"/>
  <c r="M132" i="23"/>
  <c r="P132" i="23"/>
  <c r="N132" i="23"/>
  <c r="P152" i="23"/>
  <c r="N152" i="23"/>
  <c r="M152" i="23"/>
  <c r="O152" i="23"/>
  <c r="P179" i="23"/>
  <c r="O179" i="23"/>
  <c r="N179" i="23"/>
  <c r="M179" i="23"/>
  <c r="P213" i="23"/>
  <c r="N213" i="23"/>
  <c r="M213" i="23"/>
  <c r="O213" i="23"/>
  <c r="O126" i="23"/>
  <c r="M126" i="23"/>
  <c r="P126" i="23"/>
  <c r="N126" i="23"/>
  <c r="P113" i="23"/>
  <c r="O113" i="23"/>
  <c r="N113" i="23"/>
  <c r="M113" i="23"/>
  <c r="M73" i="23"/>
  <c r="N73" i="23"/>
  <c r="P73" i="23"/>
  <c r="O73" i="23"/>
  <c r="P154" i="23"/>
  <c r="O154" i="23"/>
  <c r="M154" i="23"/>
  <c r="N154" i="23"/>
  <c r="N34" i="23"/>
  <c r="P34" i="23"/>
  <c r="O34" i="23"/>
  <c r="M34" i="23"/>
  <c r="P74" i="23"/>
  <c r="O74" i="23"/>
  <c r="N74" i="23"/>
  <c r="M74" i="23"/>
  <c r="P61" i="23"/>
  <c r="N61" i="23"/>
  <c r="M61" i="23"/>
  <c r="O61" i="23"/>
  <c r="P56" i="23"/>
  <c r="O56" i="23"/>
  <c r="N56" i="23"/>
  <c r="M56" i="23"/>
  <c r="P76" i="23"/>
  <c r="O76" i="23"/>
  <c r="M76" i="23"/>
  <c r="N76" i="23"/>
  <c r="P211" i="23"/>
  <c r="O211" i="23"/>
  <c r="N211" i="23"/>
  <c r="M211" i="23"/>
  <c r="P17" i="23"/>
  <c r="N17" i="23"/>
  <c r="O17" i="23"/>
  <c r="M17" i="23"/>
  <c r="O57" i="23"/>
  <c r="N57" i="23"/>
  <c r="M57" i="23"/>
  <c r="P57" i="23"/>
  <c r="P151" i="23"/>
  <c r="O151" i="23"/>
  <c r="M151" i="23"/>
  <c r="N151" i="23"/>
  <c r="P178" i="23"/>
  <c r="O178" i="23"/>
  <c r="N178" i="23"/>
  <c r="M178" i="23"/>
  <c r="P18" i="23"/>
  <c r="O18" i="23"/>
  <c r="N18" i="23"/>
  <c r="M18" i="23"/>
  <c r="P38" i="23"/>
  <c r="M38" i="23"/>
  <c r="O38" i="23"/>
  <c r="N38" i="23"/>
  <c r="P25" i="23"/>
  <c r="O25" i="23"/>
  <c r="M25" i="23"/>
  <c r="N25" i="23"/>
  <c r="O45" i="23"/>
  <c r="N45" i="23"/>
  <c r="M45" i="23"/>
  <c r="P45" i="23"/>
  <c r="M65" i="23"/>
  <c r="P65" i="23"/>
  <c r="O65" i="23"/>
  <c r="N65" i="23"/>
  <c r="P85" i="23"/>
  <c r="O85" i="23"/>
  <c r="M85" i="23"/>
  <c r="N85" i="23"/>
  <c r="P119" i="23"/>
  <c r="O119" i="23"/>
  <c r="N119" i="23"/>
  <c r="M119" i="23"/>
  <c r="P139" i="23"/>
  <c r="O139" i="23"/>
  <c r="N139" i="23"/>
  <c r="M139" i="23"/>
  <c r="P159" i="23"/>
  <c r="O159" i="23"/>
  <c r="N159" i="23"/>
  <c r="M159" i="23"/>
  <c r="P166" i="23"/>
  <c r="O166" i="23"/>
  <c r="M166" i="23"/>
  <c r="N166" i="23"/>
  <c r="P186" i="23"/>
  <c r="O186" i="23"/>
  <c r="M186" i="23"/>
  <c r="N186" i="23"/>
  <c r="P200" i="23"/>
  <c r="O200" i="23"/>
  <c r="M200" i="23"/>
  <c r="N200" i="23"/>
  <c r="M220" i="23"/>
  <c r="P220" i="23"/>
  <c r="O220" i="23"/>
  <c r="N220" i="23"/>
  <c r="O193" i="23"/>
  <c r="P193" i="23"/>
  <c r="M193" i="23"/>
  <c r="N193" i="23"/>
  <c r="P207" i="23"/>
  <c r="O207" i="23"/>
  <c r="N207" i="23"/>
  <c r="M207" i="23"/>
  <c r="I7" i="21"/>
  <c r="J7" i="21"/>
  <c r="K7" i="21"/>
  <c r="I11" i="21"/>
  <c r="J11" i="21"/>
  <c r="K11" i="21"/>
  <c r="I16" i="21"/>
  <c r="J16" i="21"/>
  <c r="K16" i="21"/>
  <c r="I20" i="21"/>
  <c r="J20" i="21"/>
  <c r="K20" i="21"/>
  <c r="I22" i="21"/>
  <c r="J22" i="21"/>
  <c r="K22" i="21"/>
  <c r="I23" i="21"/>
  <c r="J23" i="21"/>
  <c r="K23" i="21"/>
  <c r="I24" i="21"/>
  <c r="J24" i="21"/>
  <c r="K24" i="21"/>
  <c r="I29" i="21"/>
  <c r="J29" i="21"/>
  <c r="K29" i="21"/>
  <c r="I31" i="21"/>
  <c r="J31" i="21"/>
  <c r="K31" i="21"/>
  <c r="I36" i="21"/>
  <c r="J36" i="21"/>
  <c r="K36" i="21"/>
  <c r="I37" i="21"/>
  <c r="J37" i="21"/>
  <c r="K37" i="21"/>
  <c r="I38" i="21"/>
  <c r="J38" i="21"/>
  <c r="K38" i="21"/>
  <c r="K41" i="21"/>
  <c r="I42" i="21"/>
  <c r="J42" i="21"/>
  <c r="K42" i="21"/>
  <c r="I47" i="21"/>
  <c r="J47" i="21"/>
  <c r="K47" i="21"/>
  <c r="I48" i="21"/>
  <c r="J48" i="21"/>
  <c r="K48" i="21"/>
  <c r="I49" i="21"/>
  <c r="J49" i="21"/>
  <c r="K49" i="21"/>
  <c r="I56" i="21"/>
  <c r="J56" i="21"/>
  <c r="K56" i="21"/>
  <c r="I62" i="21"/>
  <c r="J62" i="21"/>
  <c r="K62" i="21"/>
  <c r="I64" i="21"/>
  <c r="J64" i="21"/>
  <c r="K64" i="21"/>
  <c r="I67" i="21"/>
  <c r="J67" i="21"/>
  <c r="K67" i="21"/>
  <c r="I68" i="21"/>
  <c r="J68" i="21"/>
  <c r="K68" i="21"/>
  <c r="I80" i="21"/>
  <c r="J80" i="21"/>
  <c r="K80" i="21"/>
  <c r="I85" i="21"/>
  <c r="J85" i="21"/>
  <c r="K85" i="21"/>
  <c r="K88" i="21"/>
  <c r="I90" i="21"/>
  <c r="J90" i="21"/>
  <c r="K90" i="21"/>
  <c r="I91" i="21"/>
  <c r="J91" i="21"/>
  <c r="K91" i="21"/>
  <c r="I92" i="21"/>
  <c r="J92" i="21"/>
  <c r="K92" i="21"/>
  <c r="I93" i="21"/>
  <c r="J93" i="21"/>
  <c r="K93" i="21"/>
  <c r="I94" i="21"/>
  <c r="J94" i="21"/>
  <c r="K94" i="21"/>
  <c r="I96" i="21"/>
  <c r="J96" i="21"/>
  <c r="K96" i="21"/>
  <c r="I106" i="21"/>
  <c r="J106" i="21"/>
  <c r="K106" i="21"/>
  <c r="I108" i="21"/>
  <c r="J108" i="21"/>
  <c r="K108" i="21"/>
  <c r="I110" i="21"/>
  <c r="J110" i="21"/>
  <c r="K110" i="21"/>
  <c r="I116" i="21"/>
  <c r="J116" i="21"/>
  <c r="K116" i="21"/>
  <c r="I118" i="21"/>
  <c r="J118" i="21"/>
  <c r="K118" i="21"/>
  <c r="I119" i="21"/>
  <c r="J119" i="21"/>
  <c r="K119" i="21"/>
  <c r="I122" i="21"/>
  <c r="J122" i="21"/>
  <c r="K122" i="21"/>
  <c r="I123" i="21"/>
  <c r="J123" i="21"/>
  <c r="K123" i="21"/>
  <c r="I126" i="21"/>
  <c r="J126" i="21"/>
  <c r="K126" i="21"/>
  <c r="I127" i="21"/>
  <c r="J127" i="21"/>
  <c r="K127" i="21"/>
  <c r="I128" i="21"/>
  <c r="J128" i="21"/>
  <c r="K128" i="21"/>
  <c r="I129" i="21"/>
  <c r="J129" i="21"/>
  <c r="K129" i="21"/>
  <c r="I132" i="21"/>
  <c r="J132" i="21"/>
  <c r="K132" i="21"/>
  <c r="I135" i="21"/>
  <c r="J135" i="21"/>
  <c r="K135" i="21"/>
  <c r="I136" i="21"/>
  <c r="J136" i="21"/>
  <c r="K136" i="21"/>
  <c r="I139" i="21"/>
  <c r="J139" i="21"/>
  <c r="K139" i="21"/>
  <c r="I140" i="21"/>
  <c r="J140" i="21"/>
  <c r="K140" i="21"/>
  <c r="I142" i="21"/>
  <c r="J142" i="21"/>
  <c r="K142" i="21"/>
  <c r="J145" i="21"/>
  <c r="K145" i="21"/>
  <c r="I149" i="21"/>
  <c r="J149" i="21"/>
  <c r="K149" i="21"/>
  <c r="I157" i="21"/>
  <c r="J157" i="21"/>
  <c r="K157" i="21"/>
  <c r="I162" i="21"/>
  <c r="J162" i="21"/>
  <c r="K162" i="21"/>
  <c r="I164" i="21"/>
  <c r="J164" i="21"/>
  <c r="K164" i="21"/>
  <c r="I167" i="21"/>
  <c r="J167" i="21"/>
  <c r="K167" i="21"/>
  <c r="I171" i="21"/>
  <c r="J171" i="21"/>
  <c r="K171" i="21"/>
  <c r="I173" i="21"/>
  <c r="J173" i="21"/>
  <c r="K173" i="21"/>
  <c r="I174" i="21"/>
  <c r="J174" i="21"/>
  <c r="K174" i="21"/>
  <c r="I175" i="21"/>
  <c r="J175" i="21"/>
  <c r="K175" i="21"/>
  <c r="I176" i="21"/>
  <c r="J176" i="21"/>
  <c r="K176" i="21"/>
  <c r="I177" i="21"/>
  <c r="J177" i="21"/>
  <c r="K177" i="21"/>
  <c r="I180" i="21"/>
  <c r="J180" i="21"/>
  <c r="K180" i="21"/>
  <c r="I182" i="21"/>
  <c r="J182" i="21"/>
  <c r="K182" i="21"/>
  <c r="I185" i="21"/>
  <c r="J185" i="21"/>
  <c r="K185" i="21"/>
  <c r="I186" i="21"/>
  <c r="J186" i="21"/>
  <c r="K186" i="21"/>
  <c r="I187" i="21"/>
  <c r="J187" i="21"/>
  <c r="K187" i="21"/>
  <c r="I191" i="21"/>
  <c r="J191" i="21"/>
  <c r="K191" i="21"/>
  <c r="I199" i="21"/>
  <c r="J199" i="21"/>
  <c r="K199" i="21"/>
  <c r="I203" i="21"/>
  <c r="J203" i="21"/>
  <c r="K203" i="21"/>
  <c r="I204" i="21"/>
  <c r="J204" i="21"/>
  <c r="K204" i="21"/>
  <c r="I210" i="21"/>
  <c r="J210" i="21"/>
  <c r="K210" i="21"/>
  <c r="J213" i="21"/>
  <c r="I215" i="21"/>
  <c r="J215" i="21"/>
  <c r="K215" i="21"/>
  <c r="I217" i="21"/>
  <c r="J217" i="21"/>
  <c r="K217" i="21"/>
  <c r="I222" i="21"/>
  <c r="J222" i="21"/>
  <c r="K222" i="21"/>
  <c r="I224" i="21"/>
  <c r="J224" i="21"/>
  <c r="K224" i="21"/>
  <c r="I226" i="21"/>
  <c r="J226" i="21"/>
  <c r="K226" i="21"/>
  <c r="J6" i="21"/>
  <c r="K6" i="21"/>
  <c r="I6" i="21"/>
  <c r="K228" i="14"/>
  <c r="J228" i="14"/>
  <c r="I228" i="14"/>
  <c r="K227" i="14"/>
  <c r="J227" i="14"/>
  <c r="I227" i="14"/>
  <c r="K226" i="14"/>
  <c r="J226" i="14"/>
  <c r="I226" i="14"/>
  <c r="K225" i="14"/>
  <c r="J225" i="14"/>
  <c r="I225" i="14"/>
  <c r="K224" i="14"/>
  <c r="J224" i="14"/>
  <c r="I224" i="14"/>
  <c r="K223" i="14"/>
  <c r="J223" i="14"/>
  <c r="I223" i="14"/>
  <c r="K222" i="14"/>
  <c r="J222" i="14"/>
  <c r="I222" i="14"/>
  <c r="K221" i="14"/>
  <c r="J221" i="14"/>
  <c r="I221" i="14"/>
  <c r="K220" i="14"/>
  <c r="J220" i="14"/>
  <c r="I220" i="14"/>
  <c r="K219" i="14"/>
  <c r="J219" i="14"/>
  <c r="I219" i="14"/>
  <c r="K218" i="14"/>
  <c r="J218" i="14"/>
  <c r="I218" i="14"/>
  <c r="K217" i="14"/>
  <c r="J217" i="14"/>
  <c r="I217" i="14"/>
  <c r="K216" i="14"/>
  <c r="J216" i="14"/>
  <c r="I216" i="14"/>
  <c r="K215" i="14"/>
  <c r="J215" i="14"/>
  <c r="I215" i="14"/>
  <c r="K214" i="14"/>
  <c r="J214" i="14"/>
  <c r="I214" i="14"/>
  <c r="K213" i="14"/>
  <c r="J213" i="14"/>
  <c r="I213" i="14"/>
  <c r="K212" i="14"/>
  <c r="J212" i="14"/>
  <c r="I212" i="14"/>
  <c r="K211" i="14"/>
  <c r="J211" i="14"/>
  <c r="I211" i="14"/>
  <c r="K210" i="14"/>
  <c r="J210" i="14"/>
  <c r="I210" i="14"/>
  <c r="K209" i="14"/>
  <c r="J209" i="14"/>
  <c r="I209" i="14"/>
  <c r="K208" i="14"/>
  <c r="J208" i="14"/>
  <c r="I208" i="14"/>
  <c r="K207" i="14"/>
  <c r="J207" i="14"/>
  <c r="I207" i="14"/>
  <c r="K206" i="14"/>
  <c r="J206" i="14"/>
  <c r="I206" i="14"/>
  <c r="K205" i="14"/>
  <c r="J205" i="14"/>
  <c r="I205" i="14"/>
  <c r="K204" i="14"/>
  <c r="J204" i="14"/>
  <c r="I204" i="14"/>
  <c r="K203" i="14"/>
  <c r="J203" i="14"/>
  <c r="I203" i="14"/>
  <c r="K202" i="14"/>
  <c r="J202" i="14"/>
  <c r="I202" i="14"/>
  <c r="K201" i="14"/>
  <c r="J201" i="14"/>
  <c r="I201" i="14"/>
  <c r="K200" i="14"/>
  <c r="J200" i="14"/>
  <c r="I200" i="14"/>
  <c r="K199" i="14"/>
  <c r="J199" i="14"/>
  <c r="I199" i="14"/>
  <c r="K198" i="14"/>
  <c r="J198" i="14"/>
  <c r="I198" i="14"/>
  <c r="K197" i="14"/>
  <c r="J197" i="14"/>
  <c r="I197" i="14"/>
  <c r="K196" i="14"/>
  <c r="J196" i="14"/>
  <c r="I196" i="14"/>
  <c r="K195" i="14"/>
  <c r="J195" i="14"/>
  <c r="I195" i="14"/>
  <c r="K194" i="14"/>
  <c r="J194" i="14"/>
  <c r="I194" i="14"/>
  <c r="K193" i="14"/>
  <c r="J193" i="14"/>
  <c r="I193" i="14"/>
  <c r="K192" i="14"/>
  <c r="J192" i="14"/>
  <c r="I192" i="14"/>
  <c r="K191" i="14"/>
  <c r="J191" i="14"/>
  <c r="I191" i="14"/>
  <c r="K190" i="14"/>
  <c r="J190" i="14"/>
  <c r="I190" i="14"/>
  <c r="K189" i="14"/>
  <c r="J189" i="14"/>
  <c r="I189" i="14"/>
  <c r="K188" i="14"/>
  <c r="J188" i="14"/>
  <c r="I188" i="14"/>
  <c r="K187" i="14"/>
  <c r="J187" i="14"/>
  <c r="I187" i="14"/>
  <c r="K186" i="14"/>
  <c r="J186" i="14"/>
  <c r="I186" i="14"/>
  <c r="K185" i="14"/>
  <c r="J185" i="14"/>
  <c r="I185" i="14"/>
  <c r="K184" i="14"/>
  <c r="J184" i="14"/>
  <c r="I184" i="14"/>
  <c r="K183" i="14"/>
  <c r="J183" i="14"/>
  <c r="I183" i="14"/>
  <c r="K182" i="14"/>
  <c r="J182" i="14"/>
  <c r="I182" i="14"/>
  <c r="K181" i="14"/>
  <c r="J181" i="14"/>
  <c r="I181" i="14"/>
  <c r="K180" i="14"/>
  <c r="J180" i="14"/>
  <c r="I180" i="14"/>
  <c r="K179" i="14"/>
  <c r="J179" i="14"/>
  <c r="I179" i="14"/>
  <c r="K178" i="14"/>
  <c r="J178" i="14"/>
  <c r="I178" i="14"/>
  <c r="K177" i="14"/>
  <c r="J177" i="14"/>
  <c r="I177" i="14"/>
  <c r="K176" i="14"/>
  <c r="J176" i="14"/>
  <c r="I176" i="14"/>
  <c r="K175" i="14"/>
  <c r="J175" i="14"/>
  <c r="I175" i="14"/>
  <c r="K174" i="14"/>
  <c r="J174" i="14"/>
  <c r="I174" i="14"/>
  <c r="K173" i="14"/>
  <c r="J173" i="14"/>
  <c r="I173" i="14"/>
  <c r="K172" i="14"/>
  <c r="J172" i="14"/>
  <c r="I172" i="14"/>
  <c r="K171" i="14"/>
  <c r="J171" i="14"/>
  <c r="I171" i="14"/>
  <c r="K170" i="14"/>
  <c r="J170" i="14"/>
  <c r="I170" i="14"/>
  <c r="K169" i="14"/>
  <c r="J169" i="14"/>
  <c r="I169" i="14"/>
  <c r="K168" i="14"/>
  <c r="J168" i="14"/>
  <c r="I168" i="14"/>
  <c r="K167" i="14"/>
  <c r="J167" i="14"/>
  <c r="I167" i="14"/>
  <c r="K166" i="14"/>
  <c r="J166" i="14"/>
  <c r="I166" i="14"/>
  <c r="K165" i="14"/>
  <c r="J165" i="14"/>
  <c r="I165" i="14"/>
  <c r="K164" i="14"/>
  <c r="J164" i="14"/>
  <c r="I164" i="14"/>
  <c r="K163" i="14"/>
  <c r="J163" i="14"/>
  <c r="I163" i="14"/>
  <c r="K162" i="14"/>
  <c r="J162" i="14"/>
  <c r="I162" i="14"/>
  <c r="K161" i="14"/>
  <c r="J161" i="14"/>
  <c r="I161" i="14"/>
  <c r="K160" i="14"/>
  <c r="J160" i="14"/>
  <c r="I160" i="14"/>
  <c r="K159" i="14"/>
  <c r="J159" i="14"/>
  <c r="I159" i="14"/>
  <c r="K158" i="14"/>
  <c r="J158" i="14"/>
  <c r="I158" i="14"/>
  <c r="K157" i="14"/>
  <c r="J157" i="14"/>
  <c r="I157" i="14"/>
  <c r="K156" i="14"/>
  <c r="J156" i="14"/>
  <c r="I156" i="14"/>
  <c r="K155" i="14"/>
  <c r="J155" i="14"/>
  <c r="I155" i="14"/>
  <c r="K154" i="14"/>
  <c r="J154" i="14"/>
  <c r="I154" i="14"/>
  <c r="K153" i="14"/>
  <c r="J153" i="14"/>
  <c r="I153" i="14"/>
  <c r="K152" i="14"/>
  <c r="J152" i="14"/>
  <c r="I152" i="14"/>
  <c r="K151" i="14"/>
  <c r="J151" i="14"/>
  <c r="I151" i="14"/>
  <c r="K150" i="14"/>
  <c r="J150" i="14"/>
  <c r="I150" i="14"/>
  <c r="K149" i="14"/>
  <c r="J149" i="14"/>
  <c r="I149" i="14"/>
  <c r="K148" i="14"/>
  <c r="J148" i="14"/>
  <c r="I148" i="14"/>
  <c r="K147" i="14"/>
  <c r="J147" i="14"/>
  <c r="I147" i="14"/>
  <c r="K146" i="14"/>
  <c r="J146" i="14"/>
  <c r="I146" i="14"/>
  <c r="K145" i="14"/>
  <c r="J145" i="14"/>
  <c r="I145" i="14"/>
  <c r="K144" i="14"/>
  <c r="J144" i="14"/>
  <c r="I144" i="14"/>
  <c r="K143" i="14"/>
  <c r="J143" i="14"/>
  <c r="I143" i="14"/>
  <c r="K142" i="14"/>
  <c r="J142" i="14"/>
  <c r="I142" i="14"/>
  <c r="K141" i="14"/>
  <c r="J141" i="14"/>
  <c r="I141" i="14"/>
  <c r="K140" i="14"/>
  <c r="J140" i="14"/>
  <c r="I140" i="14"/>
  <c r="K139" i="14"/>
  <c r="J139" i="14"/>
  <c r="I139" i="14"/>
  <c r="K138" i="14"/>
  <c r="J138" i="14"/>
  <c r="I138" i="14"/>
  <c r="K137" i="14"/>
  <c r="J137" i="14"/>
  <c r="I137" i="14"/>
  <c r="K136" i="14"/>
  <c r="J136" i="14"/>
  <c r="I136" i="14"/>
  <c r="K135" i="14"/>
  <c r="J135" i="14"/>
  <c r="I135" i="14"/>
  <c r="K134" i="14"/>
  <c r="J134" i="14"/>
  <c r="I134" i="14"/>
  <c r="K133" i="14"/>
  <c r="J133" i="14"/>
  <c r="I133" i="14"/>
  <c r="K132" i="14"/>
  <c r="J132" i="14"/>
  <c r="I132" i="14"/>
  <c r="K131" i="14"/>
  <c r="J131" i="14"/>
  <c r="I131" i="14"/>
  <c r="K130" i="14"/>
  <c r="J130" i="14"/>
  <c r="I130" i="14"/>
  <c r="K129" i="14"/>
  <c r="J129" i="14"/>
  <c r="I129" i="14"/>
  <c r="K128" i="14"/>
  <c r="J128" i="14"/>
  <c r="I128" i="14"/>
  <c r="K127" i="14"/>
  <c r="J127" i="14"/>
  <c r="I127" i="14"/>
  <c r="K126" i="14"/>
  <c r="J126" i="14"/>
  <c r="I126" i="14"/>
  <c r="K125" i="14"/>
  <c r="J125" i="14"/>
  <c r="I125" i="14"/>
  <c r="K124" i="14"/>
  <c r="J124" i="14"/>
  <c r="I124" i="14"/>
  <c r="K123" i="14"/>
  <c r="J123" i="14"/>
  <c r="I123" i="14"/>
  <c r="K122" i="14"/>
  <c r="J122" i="14"/>
  <c r="I122" i="14"/>
  <c r="K121" i="14"/>
  <c r="J121" i="14"/>
  <c r="I121" i="14"/>
  <c r="K120" i="14"/>
  <c r="J120" i="14"/>
  <c r="I120" i="14"/>
  <c r="K119" i="14"/>
  <c r="J119" i="14"/>
  <c r="I119" i="14"/>
  <c r="K118" i="14"/>
  <c r="J118" i="14"/>
  <c r="I118" i="14"/>
  <c r="K117" i="14"/>
  <c r="J117" i="14"/>
  <c r="I117" i="14"/>
  <c r="K116" i="14"/>
  <c r="J116" i="14"/>
  <c r="I116" i="14"/>
  <c r="K115" i="14"/>
  <c r="J115" i="14"/>
  <c r="I115" i="14"/>
  <c r="K114" i="14"/>
  <c r="J114" i="14"/>
  <c r="I114" i="14"/>
  <c r="K113" i="14"/>
  <c r="J113" i="14"/>
  <c r="I113" i="14"/>
  <c r="K112" i="14"/>
  <c r="J112" i="14"/>
  <c r="I112" i="14"/>
  <c r="K111" i="14"/>
  <c r="J111" i="14"/>
  <c r="I111" i="14"/>
  <c r="K110" i="14"/>
  <c r="J110" i="14"/>
  <c r="I110" i="14"/>
  <c r="K109" i="14"/>
  <c r="J109" i="14"/>
  <c r="I109" i="14"/>
  <c r="K108" i="14"/>
  <c r="J108" i="14"/>
  <c r="I108" i="14"/>
  <c r="K107" i="14"/>
  <c r="J107" i="14"/>
  <c r="I107" i="14"/>
  <c r="K106" i="14"/>
  <c r="J106" i="14"/>
  <c r="I106" i="14"/>
  <c r="K105" i="14"/>
  <c r="J105" i="14"/>
  <c r="I105" i="14"/>
  <c r="K104" i="14"/>
  <c r="J104" i="14"/>
  <c r="I104" i="14"/>
  <c r="K103" i="14"/>
  <c r="J103" i="14"/>
  <c r="I103" i="14"/>
  <c r="K102" i="14"/>
  <c r="J102" i="14"/>
  <c r="I102" i="14"/>
  <c r="K101" i="14"/>
  <c r="J101" i="14"/>
  <c r="I101" i="14"/>
  <c r="K100" i="14"/>
  <c r="J100" i="14"/>
  <c r="I100" i="14"/>
  <c r="K98" i="14"/>
  <c r="J98" i="14"/>
  <c r="I98" i="14"/>
  <c r="K97" i="14"/>
  <c r="J97" i="14"/>
  <c r="I97" i="14"/>
  <c r="K96" i="14"/>
  <c r="J96" i="14"/>
  <c r="I96" i="14"/>
  <c r="K95" i="14"/>
  <c r="J95" i="14"/>
  <c r="I95" i="14"/>
  <c r="K94" i="14"/>
  <c r="J94" i="14"/>
  <c r="I94" i="14"/>
  <c r="K93" i="14"/>
  <c r="J93" i="14"/>
  <c r="I93" i="14"/>
  <c r="K92" i="14"/>
  <c r="J92" i="14"/>
  <c r="I92" i="14"/>
  <c r="K91" i="14"/>
  <c r="J91" i="14"/>
  <c r="I91" i="14"/>
  <c r="K90" i="14"/>
  <c r="J90" i="14"/>
  <c r="I90" i="14"/>
  <c r="K89" i="14"/>
  <c r="J89" i="14"/>
  <c r="I89" i="14"/>
  <c r="K88" i="14"/>
  <c r="J88" i="14"/>
  <c r="I88" i="14"/>
  <c r="K87" i="14"/>
  <c r="J87" i="14"/>
  <c r="I87" i="14"/>
  <c r="K86" i="14"/>
  <c r="J86" i="14"/>
  <c r="I86" i="14"/>
  <c r="K85" i="14"/>
  <c r="J85" i="14"/>
  <c r="I85" i="14"/>
  <c r="K84" i="14"/>
  <c r="J84" i="14"/>
  <c r="I84" i="14"/>
  <c r="K83" i="14"/>
  <c r="J83" i="14"/>
  <c r="I83" i="14"/>
  <c r="K82" i="14"/>
  <c r="J82" i="14"/>
  <c r="I82" i="14"/>
  <c r="K81" i="14"/>
  <c r="J81" i="14"/>
  <c r="I81" i="14"/>
  <c r="K80" i="14"/>
  <c r="J80" i="14"/>
  <c r="I80" i="14"/>
  <c r="K79" i="14"/>
  <c r="J79" i="14"/>
  <c r="I79" i="14"/>
  <c r="K78" i="14"/>
  <c r="J78" i="14"/>
  <c r="I78" i="14"/>
  <c r="K77" i="14"/>
  <c r="J77" i="14"/>
  <c r="I77" i="14"/>
  <c r="K76" i="14"/>
  <c r="J76" i="14"/>
  <c r="I76" i="14"/>
  <c r="K75" i="14"/>
  <c r="J75" i="14"/>
  <c r="I75" i="14"/>
  <c r="K74" i="14"/>
  <c r="J74" i="14"/>
  <c r="I74" i="14"/>
  <c r="K73" i="14"/>
  <c r="J73" i="14"/>
  <c r="I73" i="14"/>
  <c r="K72" i="14"/>
  <c r="J72" i="14"/>
  <c r="I72" i="14"/>
  <c r="K71" i="14"/>
  <c r="J71" i="14"/>
  <c r="I71" i="14"/>
  <c r="K70" i="14"/>
  <c r="J70" i="14"/>
  <c r="I70" i="14"/>
  <c r="K69" i="14"/>
  <c r="J69" i="14"/>
  <c r="I69" i="14"/>
  <c r="K68" i="14"/>
  <c r="J68" i="14"/>
  <c r="I68" i="14"/>
  <c r="K67" i="14"/>
  <c r="J67" i="14"/>
  <c r="I67" i="14"/>
  <c r="K66" i="14"/>
  <c r="J66" i="14"/>
  <c r="I66" i="14"/>
  <c r="K65" i="14"/>
  <c r="J65" i="14"/>
  <c r="I65" i="14"/>
  <c r="K64" i="14"/>
  <c r="J64" i="14"/>
  <c r="I64" i="14"/>
  <c r="K63" i="14"/>
  <c r="J63" i="14"/>
  <c r="I63" i="14"/>
  <c r="K62" i="14"/>
  <c r="J62" i="14"/>
  <c r="I62" i="14"/>
  <c r="K61" i="14"/>
  <c r="J61" i="14"/>
  <c r="I61" i="14"/>
  <c r="K60" i="14"/>
  <c r="J60" i="14"/>
  <c r="I60" i="14"/>
  <c r="K59" i="14"/>
  <c r="J59" i="14"/>
  <c r="I59" i="14"/>
  <c r="K58" i="14"/>
  <c r="J58" i="14"/>
  <c r="I58" i="14"/>
  <c r="K57" i="14"/>
  <c r="J57" i="14"/>
  <c r="I57" i="14"/>
  <c r="K56" i="14"/>
  <c r="J56" i="14"/>
  <c r="I56" i="14"/>
  <c r="K55" i="14"/>
  <c r="J55" i="14"/>
  <c r="I55" i="14"/>
  <c r="K54" i="14"/>
  <c r="J54" i="14"/>
  <c r="I54" i="14"/>
  <c r="K53" i="14"/>
  <c r="J53" i="14"/>
  <c r="I53" i="14"/>
  <c r="K52" i="14"/>
  <c r="J52" i="14"/>
  <c r="I52" i="14"/>
  <c r="K51" i="14"/>
  <c r="J51" i="14"/>
  <c r="I51" i="14"/>
  <c r="K50" i="14"/>
  <c r="J50" i="14"/>
  <c r="I50" i="14"/>
  <c r="K49" i="14"/>
  <c r="J49" i="14"/>
  <c r="I49" i="14"/>
  <c r="K48" i="14"/>
  <c r="J48" i="14"/>
  <c r="I48" i="14"/>
  <c r="K47" i="14"/>
  <c r="J47" i="14"/>
  <c r="I47" i="14"/>
  <c r="K46" i="14"/>
  <c r="J46" i="14"/>
  <c r="I46" i="14"/>
  <c r="K45" i="14"/>
  <c r="J45" i="14"/>
  <c r="I45" i="14"/>
  <c r="K44" i="14"/>
  <c r="J44" i="14"/>
  <c r="I44" i="14"/>
  <c r="K43" i="14"/>
  <c r="J43" i="14"/>
  <c r="I43" i="14"/>
  <c r="K42" i="14"/>
  <c r="J42" i="14"/>
  <c r="I42" i="14"/>
  <c r="K41" i="14"/>
  <c r="J41" i="14"/>
  <c r="I41" i="14"/>
  <c r="K40" i="14"/>
  <c r="J40" i="14"/>
  <c r="I40" i="14"/>
  <c r="K39" i="14"/>
  <c r="J39" i="14"/>
  <c r="I39" i="14"/>
  <c r="K38" i="14"/>
  <c r="J38" i="14"/>
  <c r="I38" i="14"/>
  <c r="K37" i="14"/>
  <c r="J37" i="14"/>
  <c r="I37" i="14"/>
  <c r="K36" i="14"/>
  <c r="J36" i="14"/>
  <c r="I36" i="14"/>
  <c r="K35" i="14"/>
  <c r="J35" i="14"/>
  <c r="I35" i="14"/>
  <c r="K34" i="14"/>
  <c r="J34" i="14"/>
  <c r="I34" i="14"/>
  <c r="K33" i="14"/>
  <c r="J33" i="14"/>
  <c r="I33" i="14"/>
  <c r="K32" i="14"/>
  <c r="J32" i="14"/>
  <c r="I32" i="14"/>
  <c r="K31" i="14"/>
  <c r="J31" i="14"/>
  <c r="I31" i="14"/>
  <c r="K30" i="14"/>
  <c r="J30" i="14"/>
  <c r="I30" i="14"/>
  <c r="K29" i="14"/>
  <c r="J29" i="14"/>
  <c r="I29" i="14"/>
  <c r="K28" i="14"/>
  <c r="J28" i="14"/>
  <c r="I28" i="14"/>
  <c r="K27" i="14"/>
  <c r="J27" i="14"/>
  <c r="I27" i="14"/>
  <c r="K26" i="14"/>
  <c r="J26" i="14"/>
  <c r="I26" i="14"/>
  <c r="K25" i="14"/>
  <c r="J25" i="14"/>
  <c r="I25" i="14"/>
  <c r="K24" i="14"/>
  <c r="J24" i="14"/>
  <c r="I24" i="14"/>
  <c r="K23" i="14"/>
  <c r="J23" i="14"/>
  <c r="I23" i="14"/>
  <c r="K22" i="14"/>
  <c r="J22" i="14"/>
  <c r="I22" i="14"/>
  <c r="K21" i="14"/>
  <c r="J21" i="14"/>
  <c r="I21" i="14"/>
  <c r="K20" i="14"/>
  <c r="J20" i="14"/>
  <c r="I20" i="14"/>
  <c r="K19" i="14"/>
  <c r="J19" i="14"/>
  <c r="I19" i="14"/>
  <c r="K18" i="14"/>
  <c r="J18" i="14"/>
  <c r="I18" i="14"/>
  <c r="K17" i="14"/>
  <c r="J17" i="14"/>
  <c r="I17" i="14"/>
  <c r="K16" i="14"/>
  <c r="J16" i="14"/>
  <c r="I16" i="14"/>
  <c r="K15" i="14"/>
  <c r="J15" i="14"/>
  <c r="I15" i="14"/>
  <c r="K14" i="14"/>
  <c r="J14" i="14"/>
  <c r="I14" i="14"/>
  <c r="K13" i="14"/>
  <c r="J13" i="14"/>
  <c r="I13" i="14"/>
  <c r="K12" i="14"/>
  <c r="J12" i="14"/>
  <c r="I12" i="14"/>
  <c r="K11" i="14"/>
  <c r="J11" i="14"/>
  <c r="I11" i="14"/>
  <c r="K10" i="14"/>
  <c r="J10" i="14"/>
  <c r="I10" i="14"/>
  <c r="K9" i="14"/>
  <c r="J9" i="14"/>
  <c r="I9" i="14"/>
  <c r="K8" i="14"/>
  <c r="J8" i="14"/>
  <c r="I8" i="14"/>
  <c r="K7" i="14"/>
  <c r="J7" i="14"/>
  <c r="I7" i="14"/>
  <c r="K6" i="14"/>
  <c r="J6" i="14"/>
  <c r="I6" i="14"/>
  <c r="I7" i="13"/>
  <c r="J7" i="13"/>
  <c r="K7" i="13"/>
  <c r="I8" i="13"/>
  <c r="J8" i="13"/>
  <c r="K8" i="13"/>
  <c r="I9" i="13"/>
  <c r="J9" i="13"/>
  <c r="K9" i="13"/>
  <c r="I10" i="13"/>
  <c r="J10" i="13"/>
  <c r="K10" i="13"/>
  <c r="I11" i="13"/>
  <c r="J11" i="13"/>
  <c r="K11" i="13"/>
  <c r="I12" i="13"/>
  <c r="J12" i="13"/>
  <c r="K12" i="13"/>
  <c r="I13" i="13"/>
  <c r="J13" i="13"/>
  <c r="K13" i="13"/>
  <c r="I14" i="13"/>
  <c r="J14" i="13"/>
  <c r="K14" i="13"/>
  <c r="I15" i="13"/>
  <c r="J15" i="13"/>
  <c r="K15" i="13"/>
  <c r="I16" i="13"/>
  <c r="J16" i="13"/>
  <c r="K16" i="13"/>
  <c r="I17" i="13"/>
  <c r="J17" i="13"/>
  <c r="K17" i="13"/>
  <c r="I18" i="13"/>
  <c r="J18" i="13"/>
  <c r="K18" i="13"/>
  <c r="I19" i="13"/>
  <c r="J19" i="13"/>
  <c r="K19" i="13"/>
  <c r="I20" i="13"/>
  <c r="J20" i="13"/>
  <c r="K20" i="13"/>
  <c r="I21" i="13"/>
  <c r="J21" i="13"/>
  <c r="K21" i="13"/>
  <c r="I22" i="13"/>
  <c r="J22" i="13"/>
  <c r="K22" i="13"/>
  <c r="I23" i="13"/>
  <c r="J23" i="13"/>
  <c r="K23" i="13"/>
  <c r="I24" i="13"/>
  <c r="J24" i="13"/>
  <c r="K24" i="13"/>
  <c r="I25" i="13"/>
  <c r="J25" i="13"/>
  <c r="K25" i="13"/>
  <c r="I26" i="13"/>
  <c r="J26" i="13"/>
  <c r="K26" i="13"/>
  <c r="I27" i="13"/>
  <c r="J27" i="13"/>
  <c r="K27" i="13"/>
  <c r="I28" i="13"/>
  <c r="J28" i="13"/>
  <c r="K28" i="13"/>
  <c r="I29" i="13"/>
  <c r="J29" i="13"/>
  <c r="K29" i="13"/>
  <c r="I30" i="13"/>
  <c r="J30" i="13"/>
  <c r="K30" i="13"/>
  <c r="I31" i="13"/>
  <c r="J31" i="13"/>
  <c r="K31" i="13"/>
  <c r="I32" i="13"/>
  <c r="J32" i="13"/>
  <c r="K32" i="13"/>
  <c r="I33" i="13"/>
  <c r="J33" i="13"/>
  <c r="K33" i="13"/>
  <c r="I34" i="13"/>
  <c r="J34" i="13"/>
  <c r="K34" i="13"/>
  <c r="I35" i="13"/>
  <c r="J35" i="13"/>
  <c r="K35" i="13"/>
  <c r="I36" i="13"/>
  <c r="J36" i="13"/>
  <c r="K36" i="13"/>
  <c r="I37" i="13"/>
  <c r="J37" i="13"/>
  <c r="K37" i="13"/>
  <c r="I38" i="13"/>
  <c r="J38" i="13"/>
  <c r="K38" i="13"/>
  <c r="I39" i="13"/>
  <c r="J39" i="13"/>
  <c r="K39" i="13"/>
  <c r="I40" i="13"/>
  <c r="J40" i="13"/>
  <c r="K40" i="13"/>
  <c r="I41" i="13"/>
  <c r="J41" i="13"/>
  <c r="K41" i="13"/>
  <c r="I42" i="13"/>
  <c r="J42" i="13"/>
  <c r="K42" i="13"/>
  <c r="I43" i="13"/>
  <c r="J43" i="13"/>
  <c r="K43" i="13"/>
  <c r="I44" i="13"/>
  <c r="J44" i="13"/>
  <c r="K44" i="13"/>
  <c r="I45" i="13"/>
  <c r="J45" i="13"/>
  <c r="K45" i="13"/>
  <c r="I46" i="13"/>
  <c r="J46" i="13"/>
  <c r="K46" i="13"/>
  <c r="I47" i="13"/>
  <c r="J47" i="13"/>
  <c r="K47" i="13"/>
  <c r="I48" i="13"/>
  <c r="J48" i="13"/>
  <c r="K48" i="13"/>
  <c r="I49" i="13"/>
  <c r="J49" i="13"/>
  <c r="K49" i="13"/>
  <c r="I50" i="13"/>
  <c r="J50" i="13"/>
  <c r="K50" i="13"/>
  <c r="I51" i="13"/>
  <c r="J51" i="13"/>
  <c r="K51" i="13"/>
  <c r="I52" i="13"/>
  <c r="J52" i="13"/>
  <c r="K52" i="13"/>
  <c r="I53" i="13"/>
  <c r="J53" i="13"/>
  <c r="K53" i="13"/>
  <c r="I54" i="13"/>
  <c r="J54" i="13"/>
  <c r="K54" i="13"/>
  <c r="I55" i="13"/>
  <c r="J55" i="13"/>
  <c r="K55" i="13"/>
  <c r="I56" i="13"/>
  <c r="J56" i="13"/>
  <c r="K56" i="13"/>
  <c r="I57" i="13"/>
  <c r="J57" i="13"/>
  <c r="K57" i="13"/>
  <c r="I58" i="13"/>
  <c r="J58" i="13"/>
  <c r="K58" i="13"/>
  <c r="I59" i="13"/>
  <c r="J59" i="13"/>
  <c r="K59" i="13"/>
  <c r="I60" i="13"/>
  <c r="J60" i="13"/>
  <c r="K60" i="13"/>
  <c r="I61" i="13"/>
  <c r="J61" i="13"/>
  <c r="K61" i="13"/>
  <c r="I62" i="13"/>
  <c r="J62" i="13"/>
  <c r="K62" i="13"/>
  <c r="I63" i="13"/>
  <c r="J63" i="13"/>
  <c r="K63" i="13"/>
  <c r="I64" i="13"/>
  <c r="J64" i="13"/>
  <c r="K64" i="13"/>
  <c r="I65" i="13"/>
  <c r="J65" i="13"/>
  <c r="K65" i="13"/>
  <c r="I66" i="13"/>
  <c r="J66" i="13"/>
  <c r="K66" i="13"/>
  <c r="I67" i="13"/>
  <c r="J67" i="13"/>
  <c r="K67" i="13"/>
  <c r="I68" i="13"/>
  <c r="J68" i="13"/>
  <c r="K68" i="13"/>
  <c r="I69" i="13"/>
  <c r="J69" i="13"/>
  <c r="K69" i="13"/>
  <c r="I70" i="13"/>
  <c r="J70" i="13"/>
  <c r="K70" i="13"/>
  <c r="I71" i="13"/>
  <c r="J71" i="13"/>
  <c r="K71" i="13"/>
  <c r="I72" i="13"/>
  <c r="J72" i="13"/>
  <c r="K72" i="13"/>
  <c r="I73" i="13"/>
  <c r="J73" i="13"/>
  <c r="K73" i="13"/>
  <c r="I74" i="13"/>
  <c r="J74" i="13"/>
  <c r="K74" i="13"/>
  <c r="I75" i="13"/>
  <c r="J75" i="13"/>
  <c r="K75" i="13"/>
  <c r="I76" i="13"/>
  <c r="J76" i="13"/>
  <c r="K76" i="13"/>
  <c r="I77" i="13"/>
  <c r="J77" i="13"/>
  <c r="K77" i="13"/>
  <c r="I78" i="13"/>
  <c r="J78" i="13"/>
  <c r="K78" i="13"/>
  <c r="I79" i="13"/>
  <c r="J79" i="13"/>
  <c r="K79" i="13"/>
  <c r="I80" i="13"/>
  <c r="J80" i="13"/>
  <c r="K80" i="13"/>
  <c r="I81" i="13"/>
  <c r="J81" i="13"/>
  <c r="K81" i="13"/>
  <c r="I82" i="13"/>
  <c r="J82" i="13"/>
  <c r="K82" i="13"/>
  <c r="I83" i="13"/>
  <c r="J83" i="13"/>
  <c r="K83" i="13"/>
  <c r="I84" i="13"/>
  <c r="J84" i="13"/>
  <c r="K84" i="13"/>
  <c r="I85" i="13"/>
  <c r="J85" i="13"/>
  <c r="K85" i="13"/>
  <c r="I86" i="13"/>
  <c r="J86" i="13"/>
  <c r="K86" i="13"/>
  <c r="I87" i="13"/>
  <c r="J87" i="13"/>
  <c r="K87" i="13"/>
  <c r="I88" i="13"/>
  <c r="J88" i="13"/>
  <c r="K88" i="13"/>
  <c r="I89" i="13"/>
  <c r="J89" i="13"/>
  <c r="K89" i="13"/>
  <c r="I90" i="13"/>
  <c r="J90" i="13"/>
  <c r="K90" i="13"/>
  <c r="I91" i="13"/>
  <c r="J91" i="13"/>
  <c r="K91" i="13"/>
  <c r="I92" i="13"/>
  <c r="J92" i="13"/>
  <c r="K92" i="13"/>
  <c r="I93" i="13"/>
  <c r="J93" i="13"/>
  <c r="K93" i="13"/>
  <c r="I94" i="13"/>
  <c r="J94" i="13"/>
  <c r="K94" i="13"/>
  <c r="I95" i="13"/>
  <c r="J95" i="13"/>
  <c r="K95" i="13"/>
  <c r="I96" i="13"/>
  <c r="J96" i="13"/>
  <c r="K96" i="13"/>
  <c r="I97" i="13"/>
  <c r="J97" i="13"/>
  <c r="K97" i="13"/>
  <c r="I98" i="13"/>
  <c r="J98" i="13"/>
  <c r="K98" i="13"/>
  <c r="I100" i="13"/>
  <c r="J100" i="13"/>
  <c r="K100" i="13"/>
  <c r="I101" i="13"/>
  <c r="J101" i="13"/>
  <c r="K101" i="13"/>
  <c r="I102" i="13"/>
  <c r="J102" i="13"/>
  <c r="K102" i="13"/>
  <c r="I103" i="13"/>
  <c r="J103" i="13"/>
  <c r="K103" i="13"/>
  <c r="I104" i="13"/>
  <c r="J104" i="13"/>
  <c r="K104" i="13"/>
  <c r="I105" i="13"/>
  <c r="J105" i="13"/>
  <c r="K105" i="13"/>
  <c r="I106" i="13"/>
  <c r="J106" i="13"/>
  <c r="K106" i="13"/>
  <c r="I107" i="13"/>
  <c r="J107" i="13"/>
  <c r="K107" i="13"/>
  <c r="I108" i="13"/>
  <c r="J108" i="13"/>
  <c r="K108" i="13"/>
  <c r="I109" i="13"/>
  <c r="J109" i="13"/>
  <c r="K109" i="13"/>
  <c r="I110" i="13"/>
  <c r="J110" i="13"/>
  <c r="K110" i="13"/>
  <c r="I111" i="13"/>
  <c r="J111" i="13"/>
  <c r="K111" i="13"/>
  <c r="I112" i="13"/>
  <c r="J112" i="13"/>
  <c r="K112" i="13"/>
  <c r="I113" i="13"/>
  <c r="J113" i="13"/>
  <c r="K113" i="13"/>
  <c r="I114" i="13"/>
  <c r="J114" i="13"/>
  <c r="K114" i="13"/>
  <c r="I115" i="13"/>
  <c r="J115" i="13"/>
  <c r="K115" i="13"/>
  <c r="I116" i="13"/>
  <c r="J116" i="13"/>
  <c r="K116" i="13"/>
  <c r="I117" i="13"/>
  <c r="J117" i="13"/>
  <c r="K117" i="13"/>
  <c r="I118" i="13"/>
  <c r="J118" i="13"/>
  <c r="K118" i="13"/>
  <c r="I119" i="13"/>
  <c r="J119" i="13"/>
  <c r="K119" i="13"/>
  <c r="I120" i="13"/>
  <c r="J120" i="13"/>
  <c r="K120" i="13"/>
  <c r="I121" i="13"/>
  <c r="J121" i="13"/>
  <c r="K121" i="13"/>
  <c r="I122" i="13"/>
  <c r="J122" i="13"/>
  <c r="K122" i="13"/>
  <c r="I123" i="13"/>
  <c r="J123" i="13"/>
  <c r="K123" i="13"/>
  <c r="I124" i="13"/>
  <c r="J124" i="13"/>
  <c r="K124" i="13"/>
  <c r="I125" i="13"/>
  <c r="J125" i="13"/>
  <c r="K125" i="13"/>
  <c r="I126" i="13"/>
  <c r="J126" i="13"/>
  <c r="K126" i="13"/>
  <c r="I127" i="13"/>
  <c r="J127" i="13"/>
  <c r="K127" i="13"/>
  <c r="I128" i="13"/>
  <c r="J128" i="13"/>
  <c r="K128" i="13"/>
  <c r="I129" i="13"/>
  <c r="J129" i="13"/>
  <c r="K129" i="13"/>
  <c r="I130" i="13"/>
  <c r="J130" i="13"/>
  <c r="K130" i="13"/>
  <c r="I131" i="13"/>
  <c r="J131" i="13"/>
  <c r="K131" i="13"/>
  <c r="I132" i="13"/>
  <c r="J132" i="13"/>
  <c r="K132" i="13"/>
  <c r="I133" i="13"/>
  <c r="J133" i="13"/>
  <c r="K133" i="13"/>
  <c r="I134" i="13"/>
  <c r="J134" i="13"/>
  <c r="K134" i="13"/>
  <c r="I135" i="13"/>
  <c r="J135" i="13"/>
  <c r="K135" i="13"/>
  <c r="I136" i="13"/>
  <c r="J136" i="13"/>
  <c r="K136" i="13"/>
  <c r="I137" i="13"/>
  <c r="J137" i="13"/>
  <c r="K137" i="13"/>
  <c r="I138" i="13"/>
  <c r="J138" i="13"/>
  <c r="K138" i="13"/>
  <c r="I139" i="13"/>
  <c r="J139" i="13"/>
  <c r="K139" i="13"/>
  <c r="I140" i="13"/>
  <c r="J140" i="13"/>
  <c r="K140" i="13"/>
  <c r="I141" i="13"/>
  <c r="J141" i="13"/>
  <c r="K141" i="13"/>
  <c r="I142" i="13"/>
  <c r="J142" i="13"/>
  <c r="K142" i="13"/>
  <c r="I143" i="13"/>
  <c r="J143" i="13"/>
  <c r="K143" i="13"/>
  <c r="I144" i="13"/>
  <c r="J144" i="13"/>
  <c r="K144" i="13"/>
  <c r="I145" i="13"/>
  <c r="J145" i="13"/>
  <c r="K145" i="13"/>
  <c r="I146" i="13"/>
  <c r="J146" i="13"/>
  <c r="K146" i="13"/>
  <c r="I147" i="13"/>
  <c r="J147" i="13"/>
  <c r="K147" i="13"/>
  <c r="I148" i="13"/>
  <c r="J148" i="13"/>
  <c r="K148" i="13"/>
  <c r="I149" i="13"/>
  <c r="J149" i="13"/>
  <c r="K149" i="13"/>
  <c r="I150" i="13"/>
  <c r="J150" i="13"/>
  <c r="K150" i="13"/>
  <c r="I151" i="13"/>
  <c r="J151" i="13"/>
  <c r="K151" i="13"/>
  <c r="I152" i="13"/>
  <c r="J152" i="13"/>
  <c r="K152" i="13"/>
  <c r="I153" i="13"/>
  <c r="J153" i="13"/>
  <c r="K153" i="13"/>
  <c r="I154" i="13"/>
  <c r="J154" i="13"/>
  <c r="K154" i="13"/>
  <c r="I155" i="13"/>
  <c r="J155" i="13"/>
  <c r="K155" i="13"/>
  <c r="I156" i="13"/>
  <c r="J156" i="13"/>
  <c r="K156" i="13"/>
  <c r="I157" i="13"/>
  <c r="J157" i="13"/>
  <c r="K157" i="13"/>
  <c r="I158" i="13"/>
  <c r="J158" i="13"/>
  <c r="K158" i="13"/>
  <c r="I159" i="13"/>
  <c r="J159" i="13"/>
  <c r="K159" i="13"/>
  <c r="I160" i="13"/>
  <c r="J160" i="13"/>
  <c r="K160" i="13"/>
  <c r="I161" i="13"/>
  <c r="J161" i="13"/>
  <c r="K161" i="13"/>
  <c r="I162" i="13"/>
  <c r="J162" i="13"/>
  <c r="K162" i="13"/>
  <c r="I163" i="13"/>
  <c r="J163" i="13"/>
  <c r="K163" i="13"/>
  <c r="I164" i="13"/>
  <c r="J164" i="13"/>
  <c r="K164" i="13"/>
  <c r="I165" i="13"/>
  <c r="J165" i="13"/>
  <c r="K165" i="13"/>
  <c r="I166" i="13"/>
  <c r="J166" i="13"/>
  <c r="K166" i="13"/>
  <c r="I167" i="13"/>
  <c r="J167" i="13"/>
  <c r="K167" i="13"/>
  <c r="I168" i="13"/>
  <c r="J168" i="13"/>
  <c r="K168" i="13"/>
  <c r="I169" i="13"/>
  <c r="J169" i="13"/>
  <c r="K169" i="13"/>
  <c r="I170" i="13"/>
  <c r="J170" i="13"/>
  <c r="K170" i="13"/>
  <c r="I171" i="13"/>
  <c r="J171" i="13"/>
  <c r="K171" i="13"/>
  <c r="I172" i="13"/>
  <c r="J172" i="13"/>
  <c r="K172" i="13"/>
  <c r="I173" i="13"/>
  <c r="J173" i="13"/>
  <c r="K173" i="13"/>
  <c r="I174" i="13"/>
  <c r="J174" i="13"/>
  <c r="K174" i="13"/>
  <c r="I175" i="13"/>
  <c r="J175" i="13"/>
  <c r="K175" i="13"/>
  <c r="I176" i="13"/>
  <c r="J176" i="13"/>
  <c r="K176" i="13"/>
  <c r="I177" i="13"/>
  <c r="J177" i="13"/>
  <c r="K177" i="13"/>
  <c r="I178" i="13"/>
  <c r="J178" i="13"/>
  <c r="K178" i="13"/>
  <c r="I179" i="13"/>
  <c r="J179" i="13"/>
  <c r="K179" i="13"/>
  <c r="I180" i="13"/>
  <c r="J180" i="13"/>
  <c r="K180" i="13"/>
  <c r="I181" i="13"/>
  <c r="J181" i="13"/>
  <c r="K181" i="13"/>
  <c r="I182" i="13"/>
  <c r="J182" i="13"/>
  <c r="K182" i="13"/>
  <c r="I183" i="13"/>
  <c r="J183" i="13"/>
  <c r="K183" i="13"/>
  <c r="I184" i="13"/>
  <c r="J184" i="13"/>
  <c r="K184" i="13"/>
  <c r="I185" i="13"/>
  <c r="J185" i="13"/>
  <c r="K185" i="13"/>
  <c r="I186" i="13"/>
  <c r="J186" i="13"/>
  <c r="K186" i="13"/>
  <c r="I187" i="13"/>
  <c r="J187" i="13"/>
  <c r="K187" i="13"/>
  <c r="I188" i="13"/>
  <c r="J188" i="13"/>
  <c r="K188" i="13"/>
  <c r="I189" i="13"/>
  <c r="J189" i="13"/>
  <c r="K189" i="13"/>
  <c r="I190" i="13"/>
  <c r="J190" i="13"/>
  <c r="K190" i="13"/>
  <c r="I191" i="13"/>
  <c r="J191" i="13"/>
  <c r="K191" i="13"/>
  <c r="I192" i="13"/>
  <c r="J192" i="13"/>
  <c r="K192" i="13"/>
  <c r="I193" i="13"/>
  <c r="J193" i="13"/>
  <c r="K193" i="13"/>
  <c r="I194" i="13"/>
  <c r="J194" i="13"/>
  <c r="K194" i="13"/>
  <c r="I195" i="13"/>
  <c r="J195" i="13"/>
  <c r="K195" i="13"/>
  <c r="I196" i="13"/>
  <c r="J196" i="13"/>
  <c r="K196" i="13"/>
  <c r="I197" i="13"/>
  <c r="J197" i="13"/>
  <c r="K197" i="13"/>
  <c r="I198" i="13"/>
  <c r="J198" i="13"/>
  <c r="K198" i="13"/>
  <c r="I199" i="13"/>
  <c r="J199" i="13"/>
  <c r="K199" i="13"/>
  <c r="I200" i="13"/>
  <c r="J200" i="13"/>
  <c r="K200" i="13"/>
  <c r="I201" i="13"/>
  <c r="J201" i="13"/>
  <c r="K201" i="13"/>
  <c r="I202" i="13"/>
  <c r="J202" i="13"/>
  <c r="K202" i="13"/>
  <c r="I203" i="13"/>
  <c r="J203" i="13"/>
  <c r="K203" i="13"/>
  <c r="I204" i="13"/>
  <c r="J204" i="13"/>
  <c r="K204" i="13"/>
  <c r="I205" i="13"/>
  <c r="J205" i="13"/>
  <c r="K205" i="13"/>
  <c r="I206" i="13"/>
  <c r="J206" i="13"/>
  <c r="K206" i="13"/>
  <c r="I207" i="13"/>
  <c r="J207" i="13"/>
  <c r="K207" i="13"/>
  <c r="I208" i="13"/>
  <c r="J208" i="13"/>
  <c r="K208" i="13"/>
  <c r="I209" i="13"/>
  <c r="J209" i="13"/>
  <c r="K209" i="13"/>
  <c r="I210" i="13"/>
  <c r="J210" i="13"/>
  <c r="K210" i="13"/>
  <c r="I211" i="13"/>
  <c r="J211" i="13"/>
  <c r="K211" i="13"/>
  <c r="I212" i="13"/>
  <c r="J212" i="13"/>
  <c r="K212" i="13"/>
  <c r="I213" i="13"/>
  <c r="J213" i="13"/>
  <c r="K213" i="13"/>
  <c r="I214" i="13"/>
  <c r="J214" i="13"/>
  <c r="K214" i="13"/>
  <c r="I215" i="13"/>
  <c r="J215" i="13"/>
  <c r="K215" i="13"/>
  <c r="I216" i="13"/>
  <c r="J216" i="13"/>
  <c r="K216" i="13"/>
  <c r="I217" i="13"/>
  <c r="J217" i="13"/>
  <c r="K217" i="13"/>
  <c r="I218" i="13"/>
  <c r="J218" i="13"/>
  <c r="K218" i="13"/>
  <c r="I219" i="13"/>
  <c r="J219" i="13"/>
  <c r="K219" i="13"/>
  <c r="I220" i="13"/>
  <c r="J220" i="13"/>
  <c r="K220" i="13"/>
  <c r="I221" i="13"/>
  <c r="J221" i="13"/>
  <c r="K221" i="13"/>
  <c r="I222" i="13"/>
  <c r="J222" i="13"/>
  <c r="K222" i="13"/>
  <c r="I223" i="13"/>
  <c r="J223" i="13"/>
  <c r="K223" i="13"/>
  <c r="I224" i="13"/>
  <c r="J224" i="13"/>
  <c r="K224" i="13"/>
  <c r="I225" i="13"/>
  <c r="J225" i="13"/>
  <c r="K225" i="13"/>
  <c r="I226" i="13"/>
  <c r="J226" i="13"/>
  <c r="K226" i="13"/>
  <c r="I227" i="13"/>
  <c r="J227" i="13"/>
  <c r="K227" i="13"/>
  <c r="I228" i="13"/>
  <c r="J228" i="13"/>
  <c r="K228" i="13"/>
  <c r="J6" i="13"/>
  <c r="K6" i="13"/>
  <c r="I6" i="13"/>
  <c r="M136" i="21" l="1"/>
  <c r="N136" i="21"/>
  <c r="O136" i="21"/>
  <c r="P136" i="21"/>
  <c r="M167" i="21"/>
  <c r="N167" i="21"/>
  <c r="P167" i="21"/>
  <c r="O167" i="21"/>
  <c r="M140" i="21"/>
  <c r="N140" i="21"/>
  <c r="O140" i="21"/>
  <c r="P140" i="21"/>
  <c r="M92" i="21"/>
  <c r="N92" i="21"/>
  <c r="O92" i="21"/>
  <c r="P92" i="21"/>
  <c r="M42" i="21"/>
  <c r="N42" i="21"/>
  <c r="O42" i="21"/>
  <c r="P42" i="21"/>
  <c r="O139" i="21"/>
  <c r="M139" i="21"/>
  <c r="N139" i="21"/>
  <c r="P139" i="21"/>
  <c r="M90" i="21"/>
  <c r="N90" i="21"/>
  <c r="O90" i="21"/>
  <c r="P90" i="21"/>
  <c r="N199" i="21"/>
  <c r="M199" i="21"/>
  <c r="O199" i="21"/>
  <c r="P199" i="21"/>
  <c r="M127" i="21"/>
  <c r="N127" i="21"/>
  <c r="P127" i="21"/>
  <c r="O127" i="21"/>
  <c r="M222" i="21"/>
  <c r="N222" i="21"/>
  <c r="O222" i="21"/>
  <c r="P222" i="21"/>
  <c r="P164" i="21"/>
  <c r="O164" i="21"/>
  <c r="M164" i="21"/>
  <c r="N164" i="21"/>
  <c r="M41" i="21"/>
  <c r="N41" i="21"/>
  <c r="O41" i="21"/>
  <c r="P41" i="21"/>
  <c r="M191" i="21"/>
  <c r="N191" i="21"/>
  <c r="O191" i="21"/>
  <c r="P191" i="21"/>
  <c r="M126" i="21"/>
  <c r="N126" i="21"/>
  <c r="O126" i="21"/>
  <c r="P126" i="21"/>
  <c r="O38" i="21"/>
  <c r="M38" i="21"/>
  <c r="N38" i="21"/>
  <c r="P38" i="21"/>
  <c r="M217" i="21"/>
  <c r="N217" i="21"/>
  <c r="P217" i="21"/>
  <c r="O217" i="21"/>
  <c r="M176" i="21"/>
  <c r="N176" i="21"/>
  <c r="O176" i="21"/>
  <c r="P176" i="21"/>
  <c r="N108" i="21"/>
  <c r="O108" i="21"/>
  <c r="M108" i="21"/>
  <c r="P108" i="21"/>
  <c r="M62" i="21"/>
  <c r="N62" i="21"/>
  <c r="O62" i="21"/>
  <c r="P62" i="21"/>
  <c r="M22" i="21"/>
  <c r="N22" i="21"/>
  <c r="O22" i="21"/>
  <c r="P22" i="21"/>
  <c r="M177" i="21"/>
  <c r="N177" i="21"/>
  <c r="P177" i="21"/>
  <c r="O177" i="21"/>
  <c r="M91" i="21"/>
  <c r="N91" i="21"/>
  <c r="O91" i="21"/>
  <c r="P91" i="21"/>
  <c r="M175" i="21"/>
  <c r="N175" i="21"/>
  <c r="O175" i="21"/>
  <c r="P175" i="21"/>
  <c r="M20" i="21"/>
  <c r="N20" i="21"/>
  <c r="O20" i="21"/>
  <c r="P20" i="21"/>
  <c r="M157" i="21"/>
  <c r="N157" i="21"/>
  <c r="P157" i="21"/>
  <c r="O157" i="21"/>
  <c r="M135" i="21"/>
  <c r="N135" i="21"/>
  <c r="O135" i="21"/>
  <c r="P135" i="21"/>
  <c r="N88" i="21"/>
  <c r="O88" i="21"/>
  <c r="M88" i="21"/>
  <c r="P88" i="21"/>
  <c r="N23" i="21"/>
  <c r="M23" i="21"/>
  <c r="O23" i="21"/>
  <c r="P23" i="21"/>
  <c r="M186" i="21"/>
  <c r="N186" i="21"/>
  <c r="O186" i="21"/>
  <c r="P186" i="21"/>
  <c r="M122" i="21"/>
  <c r="N122" i="21"/>
  <c r="O122" i="21"/>
  <c r="P122" i="21"/>
  <c r="M85" i="21"/>
  <c r="N85" i="21"/>
  <c r="O85" i="21"/>
  <c r="P85" i="21"/>
  <c r="M36" i="21"/>
  <c r="N36" i="21"/>
  <c r="O36" i="21"/>
  <c r="P36" i="21"/>
  <c r="M123" i="21"/>
  <c r="N123" i="21"/>
  <c r="O123" i="21"/>
  <c r="P123" i="21"/>
  <c r="O174" i="21"/>
  <c r="M174" i="21"/>
  <c r="N174" i="21"/>
  <c r="P174" i="21"/>
  <c r="M96" i="21"/>
  <c r="N96" i="21"/>
  <c r="O96" i="21"/>
  <c r="P96" i="21"/>
  <c r="M49" i="21"/>
  <c r="N49" i="21"/>
  <c r="O49" i="21"/>
  <c r="P49" i="21"/>
  <c r="M16" i="21"/>
  <c r="N16" i="21"/>
  <c r="O16" i="21"/>
  <c r="P16" i="21"/>
  <c r="M210" i="21"/>
  <c r="N210" i="21"/>
  <c r="O210" i="21"/>
  <c r="P210" i="21"/>
  <c r="O149" i="21"/>
  <c r="M149" i="21"/>
  <c r="N149" i="21"/>
  <c r="P149" i="21"/>
  <c r="M132" i="21"/>
  <c r="N132" i="21"/>
  <c r="O132" i="21"/>
  <c r="P132" i="21"/>
  <c r="O64" i="21"/>
  <c r="P64" i="21"/>
  <c r="M64" i="21"/>
  <c r="N64" i="21"/>
  <c r="M110" i="21"/>
  <c r="N110" i="21"/>
  <c r="O110" i="21"/>
  <c r="P110" i="21"/>
  <c r="M187" i="21"/>
  <c r="N187" i="21"/>
  <c r="P187" i="21"/>
  <c r="O187" i="21"/>
  <c r="M119" i="21"/>
  <c r="N119" i="21"/>
  <c r="O119" i="21"/>
  <c r="P119" i="21"/>
  <c r="M31" i="21"/>
  <c r="N31" i="21"/>
  <c r="O31" i="21"/>
  <c r="P31" i="21"/>
  <c r="O6" i="21"/>
  <c r="P6" i="21"/>
  <c r="M6" i="21"/>
  <c r="N6" i="21"/>
  <c r="M173" i="21"/>
  <c r="N173" i="21"/>
  <c r="O173" i="21"/>
  <c r="P173" i="21"/>
  <c r="M94" i="21"/>
  <c r="N94" i="21"/>
  <c r="O94" i="21"/>
  <c r="P94" i="21"/>
  <c r="O48" i="21"/>
  <c r="P48" i="21"/>
  <c r="N48" i="21"/>
  <c r="M48" i="21"/>
  <c r="M11" i="21"/>
  <c r="N11" i="21"/>
  <c r="O11" i="21"/>
  <c r="P11" i="21"/>
  <c r="M215" i="21"/>
  <c r="N215" i="21"/>
  <c r="O215" i="21"/>
  <c r="P215" i="21"/>
  <c r="M185" i="21"/>
  <c r="N185" i="21"/>
  <c r="O185" i="21"/>
  <c r="P185" i="21"/>
  <c r="M80" i="21"/>
  <c r="N80" i="21"/>
  <c r="O80" i="21"/>
  <c r="P80" i="21"/>
  <c r="O204" i="21"/>
  <c r="M204" i="21"/>
  <c r="N204" i="21"/>
  <c r="P204" i="21"/>
  <c r="M145" i="21"/>
  <c r="N145" i="21"/>
  <c r="O145" i="21"/>
  <c r="P145" i="21"/>
  <c r="O129" i="21"/>
  <c r="M129" i="21"/>
  <c r="N129" i="21"/>
  <c r="P129" i="21"/>
  <c r="M162" i="21"/>
  <c r="N162" i="21"/>
  <c r="O162" i="21"/>
  <c r="P162" i="21"/>
  <c r="N68" i="21"/>
  <c r="O68" i="21"/>
  <c r="M68" i="21"/>
  <c r="P68" i="21"/>
  <c r="N118" i="21"/>
  <c r="O118" i="21"/>
  <c r="P118" i="21"/>
  <c r="M118" i="21"/>
  <c r="N29" i="21"/>
  <c r="O29" i="21"/>
  <c r="P29" i="21"/>
  <c r="M29" i="21"/>
  <c r="M171" i="21"/>
  <c r="N171" i="21"/>
  <c r="O171" i="21"/>
  <c r="P171" i="21"/>
  <c r="M142" i="21"/>
  <c r="N142" i="21"/>
  <c r="O142" i="21"/>
  <c r="P142" i="21"/>
  <c r="M93" i="21"/>
  <c r="N93" i="21"/>
  <c r="O93" i="21"/>
  <c r="P93" i="21"/>
  <c r="M47" i="21"/>
  <c r="N47" i="21"/>
  <c r="P47" i="21"/>
  <c r="O47" i="21"/>
  <c r="M7" i="21"/>
  <c r="N7" i="21"/>
  <c r="P7" i="21"/>
  <c r="O7" i="21"/>
  <c r="M37" i="21"/>
  <c r="N37" i="21"/>
  <c r="O37" i="21"/>
  <c r="P37" i="21"/>
  <c r="M106" i="21"/>
  <c r="N106" i="21"/>
  <c r="O106" i="21"/>
  <c r="P106" i="21"/>
  <c r="M226" i="21"/>
  <c r="N226" i="21"/>
  <c r="O226" i="21"/>
  <c r="P226" i="21"/>
  <c r="P203" i="21"/>
  <c r="M203" i="21"/>
  <c r="N203" i="21"/>
  <c r="O203" i="21"/>
  <c r="N128" i="21"/>
  <c r="O128" i="21"/>
  <c r="M128" i="21"/>
  <c r="P128" i="21"/>
  <c r="M56" i="21"/>
  <c r="N56" i="21"/>
  <c r="O56" i="21"/>
  <c r="P56" i="21"/>
  <c r="M182" i="21"/>
  <c r="N182" i="21"/>
  <c r="O182" i="21"/>
  <c r="P182" i="21"/>
  <c r="O224" i="21"/>
  <c r="M224" i="21"/>
  <c r="N224" i="21"/>
  <c r="P224" i="21"/>
  <c r="M180" i="21"/>
  <c r="N180" i="21"/>
  <c r="O180" i="21"/>
  <c r="P180" i="21"/>
  <c r="M116" i="21"/>
  <c r="N116" i="21"/>
  <c r="O116" i="21"/>
  <c r="P116" i="21"/>
  <c r="M67" i="21"/>
  <c r="N67" i="21"/>
  <c r="P67" i="21"/>
  <c r="O67" i="21"/>
  <c r="N24" i="21"/>
  <c r="P24" i="21"/>
  <c r="O24" i="21"/>
  <c r="M24" i="21"/>
  <c r="M202" i="13"/>
  <c r="M61" i="13"/>
  <c r="M216" i="13"/>
  <c r="M196" i="13"/>
  <c r="M176" i="13"/>
  <c r="M156" i="13"/>
  <c r="M136" i="13"/>
  <c r="M116" i="13"/>
  <c r="M95" i="13"/>
  <c r="M75" i="13"/>
  <c r="M55" i="13"/>
  <c r="M35" i="13"/>
  <c r="M15" i="13"/>
  <c r="M23" i="14"/>
  <c r="M43" i="14"/>
  <c r="M63" i="14"/>
  <c r="M83" i="14"/>
  <c r="M104" i="14"/>
  <c r="M124" i="14"/>
  <c r="M144" i="14"/>
  <c r="M164" i="14"/>
  <c r="M184" i="14"/>
  <c r="M204" i="14"/>
  <c r="M224" i="14"/>
  <c r="M209" i="13"/>
  <c r="M189" i="13"/>
  <c r="M169" i="13"/>
  <c r="M149" i="13"/>
  <c r="M129" i="13"/>
  <c r="M109" i="13"/>
  <c r="M88" i="13"/>
  <c r="M68" i="13"/>
  <c r="M48" i="13"/>
  <c r="M28" i="13"/>
  <c r="M8" i="13"/>
  <c r="M10" i="14"/>
  <c r="M30" i="14"/>
  <c r="M50" i="14"/>
  <c r="M70" i="14"/>
  <c r="M90" i="14"/>
  <c r="M111" i="14"/>
  <c r="M131" i="14"/>
  <c r="M151" i="14"/>
  <c r="M171" i="14"/>
  <c r="M191" i="14"/>
  <c r="M211" i="14"/>
  <c r="M81" i="13"/>
  <c r="M84" i="14"/>
  <c r="M225" i="14"/>
  <c r="M168" i="13"/>
  <c r="M148" i="13"/>
  <c r="M128" i="13"/>
  <c r="M108" i="13"/>
  <c r="M27" i="13"/>
  <c r="M7" i="13"/>
  <c r="M11" i="14"/>
  <c r="M31" i="14"/>
  <c r="M51" i="14"/>
  <c r="M71" i="14"/>
  <c r="M91" i="14"/>
  <c r="M112" i="14"/>
  <c r="M132" i="14"/>
  <c r="M152" i="14"/>
  <c r="M172" i="14"/>
  <c r="M192" i="14"/>
  <c r="M212" i="14"/>
  <c r="M97" i="14"/>
  <c r="M94" i="13"/>
  <c r="M74" i="13"/>
  <c r="M54" i="13"/>
  <c r="M14" i="13"/>
  <c r="M24" i="14"/>
  <c r="M44" i="14"/>
  <c r="M64" i="14"/>
  <c r="M125" i="14"/>
  <c r="M145" i="14"/>
  <c r="M165" i="14"/>
  <c r="M185" i="14"/>
  <c r="M205" i="14"/>
  <c r="M228" i="13"/>
  <c r="M208" i="13"/>
  <c r="M188" i="13"/>
  <c r="M87" i="13"/>
  <c r="M67" i="13"/>
  <c r="M47" i="13"/>
  <c r="M221" i="13"/>
  <c r="M201" i="13"/>
  <c r="M181" i="13"/>
  <c r="M161" i="13"/>
  <c r="M141" i="13"/>
  <c r="M121" i="13"/>
  <c r="M101" i="13"/>
  <c r="M80" i="13"/>
  <c r="M60" i="13"/>
  <c r="M40" i="13"/>
  <c r="M20" i="13"/>
  <c r="M18" i="14"/>
  <c r="M38" i="14"/>
  <c r="M58" i="14"/>
  <c r="M78" i="14"/>
  <c r="M98" i="14"/>
  <c r="M119" i="14"/>
  <c r="M139" i="14"/>
  <c r="M159" i="14"/>
  <c r="M179" i="14"/>
  <c r="M199" i="14"/>
  <c r="M219" i="14"/>
  <c r="M77" i="14"/>
  <c r="M178" i="14"/>
  <c r="M215" i="13"/>
  <c r="M33" i="13"/>
  <c r="M226" i="14"/>
  <c r="M127" i="13"/>
  <c r="M86" i="13"/>
  <c r="M66" i="13"/>
  <c r="M26" i="13"/>
  <c r="M12" i="14"/>
  <c r="M32" i="14"/>
  <c r="M92" i="14"/>
  <c r="M113" i="14"/>
  <c r="M133" i="14"/>
  <c r="M153" i="14"/>
  <c r="M173" i="14"/>
  <c r="M193" i="14"/>
  <c r="M213" i="14"/>
  <c r="M6" i="13"/>
  <c r="M158" i="14"/>
  <c r="M198" i="14"/>
  <c r="M34" i="13"/>
  <c r="M214" i="13"/>
  <c r="M73" i="13"/>
  <c r="M85" i="14"/>
  <c r="M186" i="14"/>
  <c r="M227" i="13"/>
  <c r="M187" i="13"/>
  <c r="M72" i="14"/>
  <c r="M200" i="13"/>
  <c r="M160" i="13"/>
  <c r="M140" i="13"/>
  <c r="M120" i="13"/>
  <c r="M100" i="13"/>
  <c r="M79" i="13"/>
  <c r="M59" i="13"/>
  <c r="M39" i="13"/>
  <c r="M19" i="13"/>
  <c r="M19" i="14"/>
  <c r="M39" i="14"/>
  <c r="M59" i="14"/>
  <c r="M79" i="14"/>
  <c r="M100" i="14"/>
  <c r="M120" i="14"/>
  <c r="M140" i="14"/>
  <c r="M160" i="14"/>
  <c r="M180" i="14"/>
  <c r="M200" i="14"/>
  <c r="M220" i="14"/>
  <c r="M162" i="13"/>
  <c r="M218" i="14"/>
  <c r="M175" i="13"/>
  <c r="M105" i="14"/>
  <c r="M194" i="13"/>
  <c r="M154" i="13"/>
  <c r="M25" i="14"/>
  <c r="M126" i="14"/>
  <c r="M206" i="14"/>
  <c r="M167" i="13"/>
  <c r="M107" i="13"/>
  <c r="M220" i="13"/>
  <c r="M180" i="13"/>
  <c r="M213" i="13"/>
  <c r="M193" i="13"/>
  <c r="M173" i="13"/>
  <c r="M153" i="13"/>
  <c r="M133" i="13"/>
  <c r="M113" i="13"/>
  <c r="M92" i="13"/>
  <c r="M72" i="13"/>
  <c r="M52" i="13"/>
  <c r="M32" i="13"/>
  <c r="M12" i="13"/>
  <c r="M6" i="14"/>
  <c r="M26" i="14"/>
  <c r="M46" i="14"/>
  <c r="M66" i="14"/>
  <c r="M86" i="14"/>
  <c r="M107" i="14"/>
  <c r="M127" i="14"/>
  <c r="M147" i="14"/>
  <c r="M167" i="14"/>
  <c r="M187" i="14"/>
  <c r="M207" i="14"/>
  <c r="M227" i="14"/>
  <c r="M222" i="13"/>
  <c r="M122" i="13"/>
  <c r="M21" i="13"/>
  <c r="M134" i="13"/>
  <c r="M93" i="13"/>
  <c r="M53" i="13"/>
  <c r="M13" i="13"/>
  <c r="M45" i="14"/>
  <c r="M106" i="14"/>
  <c r="M166" i="14"/>
  <c r="M207" i="13"/>
  <c r="M147" i="13"/>
  <c r="M46" i="13"/>
  <c r="M52" i="14"/>
  <c r="M226" i="13"/>
  <c r="M206" i="13"/>
  <c r="M186" i="13"/>
  <c r="M166" i="13"/>
  <c r="M146" i="13"/>
  <c r="M126" i="13"/>
  <c r="M106" i="13"/>
  <c r="M85" i="13"/>
  <c r="M65" i="13"/>
  <c r="M45" i="13"/>
  <c r="M25" i="13"/>
  <c r="M13" i="14"/>
  <c r="M33" i="14"/>
  <c r="M53" i="14"/>
  <c r="M73" i="14"/>
  <c r="M93" i="14"/>
  <c r="M114" i="14"/>
  <c r="M134" i="14"/>
  <c r="M154" i="14"/>
  <c r="M174" i="14"/>
  <c r="M194" i="14"/>
  <c r="M214" i="14"/>
  <c r="M57" i="14"/>
  <c r="M219" i="13"/>
  <c r="M199" i="13"/>
  <c r="M179" i="13"/>
  <c r="M159" i="13"/>
  <c r="M139" i="13"/>
  <c r="M119" i="13"/>
  <c r="M98" i="13"/>
  <c r="M78" i="13"/>
  <c r="M58" i="13"/>
  <c r="M38" i="13"/>
  <c r="M18" i="13"/>
  <c r="M20" i="14"/>
  <c r="M40" i="14"/>
  <c r="M60" i="14"/>
  <c r="M80" i="14"/>
  <c r="M101" i="14"/>
  <c r="M121" i="14"/>
  <c r="M141" i="14"/>
  <c r="M161" i="14"/>
  <c r="M181" i="14"/>
  <c r="M201" i="14"/>
  <c r="M221" i="14"/>
  <c r="M41" i="13"/>
  <c r="M51" i="13"/>
  <c r="M27" i="14"/>
  <c r="M47" i="14"/>
  <c r="M67" i="14"/>
  <c r="M87" i="14"/>
  <c r="M108" i="14"/>
  <c r="M128" i="14"/>
  <c r="M148" i="14"/>
  <c r="M168" i="14"/>
  <c r="M188" i="14"/>
  <c r="M208" i="14"/>
  <c r="M228" i="14"/>
  <c r="M17" i="14"/>
  <c r="M152" i="13"/>
  <c r="M105" i="13"/>
  <c r="M34" i="14"/>
  <c r="M155" i="14"/>
  <c r="M195" i="14"/>
  <c r="M212" i="13"/>
  <c r="M215" i="14"/>
  <c r="M57" i="13"/>
  <c r="M17" i="13"/>
  <c r="M21" i="14"/>
  <c r="M41" i="14"/>
  <c r="M61" i="14"/>
  <c r="M81" i="14"/>
  <c r="M102" i="14"/>
  <c r="M122" i="14"/>
  <c r="M142" i="14"/>
  <c r="M162" i="14"/>
  <c r="M182" i="14"/>
  <c r="M202" i="14"/>
  <c r="M222" i="14"/>
  <c r="M138" i="14"/>
  <c r="M195" i="13"/>
  <c r="M115" i="13"/>
  <c r="M65" i="14"/>
  <c r="M192" i="13"/>
  <c r="M112" i="13"/>
  <c r="M31" i="13"/>
  <c r="M205" i="13"/>
  <c r="M14" i="14"/>
  <c r="M135" i="14"/>
  <c r="M218" i="13"/>
  <c r="M198" i="13"/>
  <c r="M178" i="13"/>
  <c r="M158" i="13"/>
  <c r="M138" i="13"/>
  <c r="M211" i="13"/>
  <c r="M191" i="13"/>
  <c r="M171" i="13"/>
  <c r="M151" i="13"/>
  <c r="M131" i="13"/>
  <c r="M111" i="13"/>
  <c r="M90" i="13"/>
  <c r="M70" i="13"/>
  <c r="M50" i="13"/>
  <c r="M30" i="13"/>
  <c r="M10" i="13"/>
  <c r="M8" i="14"/>
  <c r="M28" i="14"/>
  <c r="M48" i="14"/>
  <c r="M68" i="14"/>
  <c r="M88" i="14"/>
  <c r="M109" i="14"/>
  <c r="M129" i="14"/>
  <c r="M149" i="14"/>
  <c r="M169" i="14"/>
  <c r="M189" i="14"/>
  <c r="M209" i="14"/>
  <c r="M182" i="13"/>
  <c r="M118" i="14"/>
  <c r="M155" i="13"/>
  <c r="M174" i="13"/>
  <c r="M91" i="13"/>
  <c r="M7" i="14"/>
  <c r="M74" i="14"/>
  <c r="M94" i="14"/>
  <c r="M115" i="14"/>
  <c r="M175" i="14"/>
  <c r="M77" i="13"/>
  <c r="M224" i="13"/>
  <c r="M204" i="13"/>
  <c r="M184" i="13"/>
  <c r="M164" i="13"/>
  <c r="M144" i="13"/>
  <c r="M124" i="13"/>
  <c r="M104" i="13"/>
  <c r="M83" i="13"/>
  <c r="M63" i="13"/>
  <c r="M43" i="13"/>
  <c r="M23" i="13"/>
  <c r="M15" i="14"/>
  <c r="M35" i="14"/>
  <c r="M55" i="14"/>
  <c r="M75" i="14"/>
  <c r="M95" i="14"/>
  <c r="M116" i="14"/>
  <c r="M136" i="14"/>
  <c r="M156" i="14"/>
  <c r="M176" i="14"/>
  <c r="M196" i="14"/>
  <c r="M216" i="14"/>
  <c r="M102" i="13"/>
  <c r="M135" i="13"/>
  <c r="M11" i="13"/>
  <c r="M225" i="13"/>
  <c r="M165" i="13"/>
  <c r="M44" i="13"/>
  <c r="M97" i="13"/>
  <c r="M37" i="13"/>
  <c r="M197" i="13"/>
  <c r="M157" i="13"/>
  <c r="M137" i="13"/>
  <c r="M117" i="13"/>
  <c r="M96" i="13"/>
  <c r="M76" i="13"/>
  <c r="M56" i="13"/>
  <c r="M36" i="13"/>
  <c r="M16" i="13"/>
  <c r="M22" i="14"/>
  <c r="M42" i="14"/>
  <c r="M62" i="14"/>
  <c r="M82" i="14"/>
  <c r="M103" i="14"/>
  <c r="M123" i="14"/>
  <c r="M143" i="14"/>
  <c r="M163" i="14"/>
  <c r="M183" i="14"/>
  <c r="M203" i="14"/>
  <c r="M223" i="14"/>
  <c r="M114" i="13"/>
  <c r="M146" i="14"/>
  <c r="M132" i="13"/>
  <c r="M71" i="13"/>
  <c r="M145" i="13"/>
  <c r="M64" i="13"/>
  <c r="M24" i="13"/>
  <c r="M54" i="14"/>
  <c r="M210" i="13"/>
  <c r="M110" i="13"/>
  <c r="M69" i="13"/>
  <c r="M49" i="13"/>
  <c r="M29" i="13"/>
  <c r="M9" i="13"/>
  <c r="M9" i="14"/>
  <c r="M29" i="14"/>
  <c r="M49" i="14"/>
  <c r="M69" i="14"/>
  <c r="M89" i="14"/>
  <c r="M110" i="14"/>
  <c r="M130" i="14"/>
  <c r="M150" i="14"/>
  <c r="M170" i="14"/>
  <c r="M190" i="14"/>
  <c r="M210" i="14"/>
  <c r="M142" i="13"/>
  <c r="M37" i="14"/>
  <c r="M172" i="13"/>
  <c r="M185" i="13"/>
  <c r="M125" i="13"/>
  <c r="M84" i="13"/>
  <c r="M118" i="13"/>
  <c r="M217" i="13"/>
  <c r="M177" i="13"/>
  <c r="M190" i="13"/>
  <c r="M170" i="13"/>
  <c r="M150" i="13"/>
  <c r="M130" i="13"/>
  <c r="M89" i="13"/>
  <c r="M223" i="13"/>
  <c r="M203" i="13"/>
  <c r="M183" i="13"/>
  <c r="M163" i="13"/>
  <c r="M143" i="13"/>
  <c r="M123" i="13"/>
  <c r="M103" i="13"/>
  <c r="M82" i="13"/>
  <c r="M62" i="13"/>
  <c r="M42" i="13"/>
  <c r="M22" i="13"/>
  <c r="M16" i="14"/>
  <c r="M36" i="14"/>
  <c r="M56" i="14"/>
  <c r="M76" i="14"/>
  <c r="M96" i="14"/>
  <c r="M117" i="14"/>
  <c r="M137" i="14"/>
  <c r="M157" i="14"/>
  <c r="M177" i="14"/>
  <c r="M197" i="14"/>
  <c r="M217" i="14"/>
  <c r="O230" i="23"/>
  <c r="P230" i="23"/>
  <c r="M230" i="23"/>
  <c r="N230" i="23"/>
  <c r="M230" i="14" l="1"/>
  <c r="M230" i="13"/>
  <c r="M231" i="13" s="1"/>
  <c r="P231" i="23"/>
  <c r="O231" i="23"/>
  <c r="N231" i="23"/>
  <c r="P230" i="21"/>
  <c r="O230" i="21"/>
  <c r="N230" i="21"/>
  <c r="O231" i="21" l="1"/>
  <c r="M230" i="21"/>
  <c r="P231" i="21"/>
  <c r="N231" i="21" l="1"/>
  <c r="J230" i="32" l="1"/>
  <c r="R17" i="11"/>
  <c r="Y17" i="11" s="1"/>
  <c r="S17" i="11"/>
  <c r="T17" i="11"/>
  <c r="R18" i="11"/>
  <c r="Y18" i="11" s="1"/>
  <c r="S18" i="11"/>
  <c r="T18" i="11"/>
  <c r="R19" i="11"/>
  <c r="Y19" i="11" s="1"/>
  <c r="S19" i="11"/>
  <c r="T19" i="11"/>
  <c r="R20" i="11"/>
  <c r="Y20" i="11" s="1"/>
  <c r="S20" i="11"/>
  <c r="T20" i="11"/>
  <c r="R21" i="11"/>
  <c r="Y21" i="11" s="1"/>
  <c r="S21" i="11"/>
  <c r="T21" i="11"/>
  <c r="R22" i="11"/>
  <c r="Y22" i="11" s="1"/>
  <c r="S22" i="11"/>
  <c r="T22" i="11"/>
  <c r="R23" i="11"/>
  <c r="Y23" i="11" s="1"/>
  <c r="S23" i="11"/>
  <c r="T23" i="11"/>
  <c r="R24" i="11"/>
  <c r="Y24" i="11" s="1"/>
  <c r="S24" i="11"/>
  <c r="T24" i="11"/>
  <c r="R25" i="11"/>
  <c r="Y25" i="11" s="1"/>
  <c r="S25" i="11"/>
  <c r="T25" i="11"/>
  <c r="R26" i="11"/>
  <c r="Y26" i="11" s="1"/>
  <c r="S26" i="11"/>
  <c r="T26" i="11"/>
  <c r="R27" i="11"/>
  <c r="Y27" i="11" s="1"/>
  <c r="S27" i="11"/>
  <c r="T27" i="11"/>
  <c r="R28" i="11"/>
  <c r="Y28" i="11" s="1"/>
  <c r="S28" i="11"/>
  <c r="T28" i="11"/>
  <c r="R29" i="11"/>
  <c r="Y29" i="11" s="1"/>
  <c r="S29" i="11"/>
  <c r="T29" i="11"/>
  <c r="R30" i="11"/>
  <c r="Y30" i="11" s="1"/>
  <c r="S30" i="11"/>
  <c r="T30" i="11"/>
  <c r="R31" i="11"/>
  <c r="Y31" i="11" s="1"/>
  <c r="S31" i="11"/>
  <c r="T31" i="11"/>
  <c r="R32" i="11"/>
  <c r="Y32" i="11" s="1"/>
  <c r="S32" i="11"/>
  <c r="T32" i="11"/>
  <c r="R33" i="11"/>
  <c r="Y33" i="11" s="1"/>
  <c r="S33" i="11"/>
  <c r="T33" i="11"/>
  <c r="R34" i="11"/>
  <c r="Y34" i="11" s="1"/>
  <c r="S34" i="11"/>
  <c r="T34" i="11"/>
  <c r="R35" i="11"/>
  <c r="Y35" i="11" s="1"/>
  <c r="S35" i="11"/>
  <c r="T35" i="11"/>
  <c r="R36" i="11"/>
  <c r="Y36" i="11" s="1"/>
  <c r="S36" i="11"/>
  <c r="T36" i="11"/>
  <c r="R37" i="11"/>
  <c r="Y37" i="11" s="1"/>
  <c r="S37" i="11"/>
  <c r="T37" i="11"/>
  <c r="R38" i="11"/>
  <c r="Y38" i="11" s="1"/>
  <c r="S38" i="11"/>
  <c r="T38" i="11"/>
  <c r="R39" i="11"/>
  <c r="Y39" i="11" s="1"/>
  <c r="S39" i="11"/>
  <c r="T39" i="11"/>
  <c r="R40" i="11"/>
  <c r="Y40" i="11" s="1"/>
  <c r="S40" i="11"/>
  <c r="T40" i="11"/>
  <c r="R41" i="11"/>
  <c r="Y41" i="11" s="1"/>
  <c r="S41" i="11"/>
  <c r="T41" i="11"/>
  <c r="R42" i="11"/>
  <c r="Y42" i="11" s="1"/>
  <c r="S42" i="11"/>
  <c r="T42" i="11"/>
  <c r="R43" i="11"/>
  <c r="Y43" i="11" s="1"/>
  <c r="S43" i="11"/>
  <c r="T43" i="11"/>
  <c r="R44" i="11"/>
  <c r="Y44" i="11" s="1"/>
  <c r="S44" i="11"/>
  <c r="T44" i="11"/>
  <c r="R45" i="11"/>
  <c r="Y45" i="11" s="1"/>
  <c r="S45" i="11"/>
  <c r="T45" i="11"/>
  <c r="R46" i="11"/>
  <c r="Y46" i="11" s="1"/>
  <c r="S46" i="11"/>
  <c r="T46" i="11"/>
  <c r="R47" i="11"/>
  <c r="Y47" i="11" s="1"/>
  <c r="S47" i="11"/>
  <c r="T47" i="11"/>
  <c r="R48" i="11"/>
  <c r="Y48" i="11" s="1"/>
  <c r="S48" i="11"/>
  <c r="T48" i="11"/>
  <c r="R49" i="11"/>
  <c r="Y49" i="11" s="1"/>
  <c r="S49" i="11"/>
  <c r="T49" i="11"/>
  <c r="R50" i="11"/>
  <c r="Y50" i="11" s="1"/>
  <c r="S50" i="11"/>
  <c r="T50" i="11"/>
  <c r="R51" i="11"/>
  <c r="Y51" i="11" s="1"/>
  <c r="S51" i="11"/>
  <c r="T51" i="11"/>
  <c r="R52" i="11"/>
  <c r="Y52" i="11" s="1"/>
  <c r="S52" i="11"/>
  <c r="T52" i="11"/>
  <c r="R53" i="11"/>
  <c r="Y53" i="11" s="1"/>
  <c r="S53" i="11"/>
  <c r="T53" i="11"/>
  <c r="R54" i="11"/>
  <c r="Y54" i="11" s="1"/>
  <c r="S54" i="11"/>
  <c r="T54" i="11"/>
  <c r="R55" i="11"/>
  <c r="Y55" i="11" s="1"/>
  <c r="S55" i="11"/>
  <c r="T55" i="11"/>
  <c r="R56" i="11"/>
  <c r="Y56" i="11" s="1"/>
  <c r="S56" i="11"/>
  <c r="T56" i="11"/>
  <c r="R57" i="11"/>
  <c r="Y57" i="11" s="1"/>
  <c r="S57" i="11"/>
  <c r="T57" i="11"/>
  <c r="R58" i="11"/>
  <c r="Y58" i="11" s="1"/>
  <c r="S58" i="11"/>
  <c r="T58" i="11"/>
  <c r="R59" i="11"/>
  <c r="Y59" i="11" s="1"/>
  <c r="S59" i="11"/>
  <c r="T59" i="11"/>
  <c r="R60" i="11"/>
  <c r="Y60" i="11" s="1"/>
  <c r="S60" i="11"/>
  <c r="T60" i="11"/>
  <c r="R61" i="11"/>
  <c r="Y61" i="11" s="1"/>
  <c r="S61" i="11"/>
  <c r="T61" i="11"/>
  <c r="R62" i="11"/>
  <c r="Y62" i="11" s="1"/>
  <c r="S62" i="11"/>
  <c r="T62" i="11"/>
  <c r="R63" i="11"/>
  <c r="Y63" i="11" s="1"/>
  <c r="S63" i="11"/>
  <c r="T63" i="11"/>
  <c r="R64" i="11"/>
  <c r="Y64" i="11" s="1"/>
  <c r="S64" i="11"/>
  <c r="T64" i="11"/>
  <c r="R65" i="11"/>
  <c r="Y65" i="11" s="1"/>
  <c r="S65" i="11"/>
  <c r="T65" i="11"/>
  <c r="R66" i="11"/>
  <c r="Y66" i="11" s="1"/>
  <c r="S66" i="11"/>
  <c r="T66" i="11"/>
  <c r="R67" i="11"/>
  <c r="Y67" i="11" s="1"/>
  <c r="S67" i="11"/>
  <c r="T67" i="11"/>
  <c r="R68" i="11"/>
  <c r="Y68" i="11" s="1"/>
  <c r="S68" i="11"/>
  <c r="T68" i="11"/>
  <c r="R69" i="11"/>
  <c r="Y69" i="11" s="1"/>
  <c r="S69" i="11"/>
  <c r="T69" i="11"/>
  <c r="R70" i="11"/>
  <c r="Y70" i="11" s="1"/>
  <c r="S70" i="11"/>
  <c r="T70" i="11"/>
  <c r="R71" i="11"/>
  <c r="Y71" i="11" s="1"/>
  <c r="S71" i="11"/>
  <c r="T71" i="11"/>
  <c r="R72" i="11"/>
  <c r="Y72" i="11" s="1"/>
  <c r="S72" i="11"/>
  <c r="T72" i="11"/>
  <c r="R73" i="11"/>
  <c r="Y73" i="11" s="1"/>
  <c r="S73" i="11"/>
  <c r="T73" i="11"/>
  <c r="R74" i="11"/>
  <c r="Y74" i="11" s="1"/>
  <c r="S74" i="11"/>
  <c r="T74" i="11"/>
  <c r="R75" i="11"/>
  <c r="Y75" i="11" s="1"/>
  <c r="S75" i="11"/>
  <c r="T75" i="11"/>
  <c r="R76" i="11"/>
  <c r="Y76" i="11" s="1"/>
  <c r="S76" i="11"/>
  <c r="T76" i="11"/>
  <c r="R77" i="11"/>
  <c r="Y77" i="11" s="1"/>
  <c r="S77" i="11"/>
  <c r="T77" i="11"/>
  <c r="R78" i="11"/>
  <c r="Y78" i="11" s="1"/>
  <c r="S78" i="11"/>
  <c r="T78" i="11"/>
  <c r="R79" i="11"/>
  <c r="Y79" i="11" s="1"/>
  <c r="S79" i="11"/>
  <c r="T79" i="11"/>
  <c r="R80" i="11"/>
  <c r="Y80" i="11" s="1"/>
  <c r="S80" i="11"/>
  <c r="T80" i="11"/>
  <c r="R81" i="11"/>
  <c r="Y81" i="11" s="1"/>
  <c r="S81" i="11"/>
  <c r="T81" i="11"/>
  <c r="R82" i="11"/>
  <c r="Y82" i="11" s="1"/>
  <c r="S82" i="11"/>
  <c r="T82" i="11"/>
  <c r="R83" i="11"/>
  <c r="Y83" i="11" s="1"/>
  <c r="S83" i="11"/>
  <c r="T83" i="11"/>
  <c r="R84" i="11"/>
  <c r="Y84" i="11" s="1"/>
  <c r="S84" i="11"/>
  <c r="T84" i="11"/>
  <c r="R85" i="11"/>
  <c r="Y85" i="11" s="1"/>
  <c r="S85" i="11"/>
  <c r="T85" i="11"/>
  <c r="R86" i="11"/>
  <c r="Y86" i="11" s="1"/>
  <c r="S86" i="11"/>
  <c r="T86" i="11"/>
  <c r="R87" i="11"/>
  <c r="Y87" i="11" s="1"/>
  <c r="S87" i="11"/>
  <c r="T87" i="11"/>
  <c r="R88" i="11"/>
  <c r="Y88" i="11" s="1"/>
  <c r="S88" i="11"/>
  <c r="T88" i="11"/>
  <c r="R89" i="11"/>
  <c r="Y89" i="11" s="1"/>
  <c r="S89" i="11"/>
  <c r="T89" i="11"/>
  <c r="R90" i="11"/>
  <c r="Y90" i="11" s="1"/>
  <c r="S90" i="11"/>
  <c r="T90" i="11"/>
  <c r="R91" i="11"/>
  <c r="Y91" i="11" s="1"/>
  <c r="S91" i="11"/>
  <c r="T91" i="11"/>
  <c r="R92" i="11"/>
  <c r="Y92" i="11" s="1"/>
  <c r="S92" i="11"/>
  <c r="T92" i="11"/>
  <c r="R93" i="11"/>
  <c r="Y93" i="11" s="1"/>
  <c r="S93" i="11"/>
  <c r="T93" i="11"/>
  <c r="R94" i="11"/>
  <c r="Y94" i="11" s="1"/>
  <c r="S94" i="11"/>
  <c r="T94" i="11"/>
  <c r="R95" i="11"/>
  <c r="Y95" i="11" s="1"/>
  <c r="S95" i="11"/>
  <c r="T95" i="11"/>
  <c r="R96" i="11"/>
  <c r="Y96" i="11" s="1"/>
  <c r="S96" i="11"/>
  <c r="T96" i="11"/>
  <c r="R97" i="11"/>
  <c r="Y97" i="11" s="1"/>
  <c r="S97" i="11"/>
  <c r="T97" i="11"/>
  <c r="R98" i="11"/>
  <c r="Y98" i="11" s="1"/>
  <c r="S98" i="11"/>
  <c r="T98" i="11"/>
  <c r="R99" i="11"/>
  <c r="Y99" i="11" s="1"/>
  <c r="S99" i="11"/>
  <c r="T99" i="11"/>
  <c r="R100" i="11"/>
  <c r="Y100" i="11" s="1"/>
  <c r="S100" i="11"/>
  <c r="T100" i="11"/>
  <c r="R101" i="11"/>
  <c r="Y101" i="11" s="1"/>
  <c r="S101" i="11"/>
  <c r="T101" i="11"/>
  <c r="R102" i="11"/>
  <c r="Y102" i="11" s="1"/>
  <c r="S102" i="11"/>
  <c r="T102" i="11"/>
  <c r="R103" i="11"/>
  <c r="Y103" i="11" s="1"/>
  <c r="S103" i="11"/>
  <c r="T103" i="11"/>
  <c r="R104" i="11"/>
  <c r="Y104" i="11" s="1"/>
  <c r="S104" i="11"/>
  <c r="T104" i="11"/>
  <c r="R105" i="11"/>
  <c r="Y105" i="11" s="1"/>
  <c r="S105" i="11"/>
  <c r="T105" i="11"/>
  <c r="R106" i="11"/>
  <c r="Y106" i="11" s="1"/>
  <c r="S106" i="11"/>
  <c r="T106" i="11"/>
  <c r="R107" i="11"/>
  <c r="Y107" i="11" s="1"/>
  <c r="S107" i="11"/>
  <c r="T107" i="11"/>
  <c r="R108" i="11"/>
  <c r="Y108" i="11" s="1"/>
  <c r="S108" i="11"/>
  <c r="T108" i="11"/>
  <c r="R109" i="11"/>
  <c r="Y109" i="11" s="1"/>
  <c r="S109" i="11"/>
  <c r="T109" i="11"/>
  <c r="R110" i="11"/>
  <c r="Y110" i="11" s="1"/>
  <c r="S110" i="11"/>
  <c r="T110" i="11"/>
  <c r="R111" i="11"/>
  <c r="Y111" i="11" s="1"/>
  <c r="S111" i="11"/>
  <c r="T111" i="11"/>
  <c r="R112" i="11"/>
  <c r="Y112" i="11" s="1"/>
  <c r="S112" i="11"/>
  <c r="T112" i="11"/>
  <c r="R113" i="11"/>
  <c r="Y113" i="11" s="1"/>
  <c r="S113" i="11"/>
  <c r="T113" i="11"/>
  <c r="R114" i="11"/>
  <c r="Y114" i="11" s="1"/>
  <c r="S114" i="11"/>
  <c r="T114" i="11"/>
  <c r="R115" i="11"/>
  <c r="Y115" i="11" s="1"/>
  <c r="S115" i="11"/>
  <c r="T115" i="11"/>
  <c r="R116" i="11"/>
  <c r="Y116" i="11" s="1"/>
  <c r="S116" i="11"/>
  <c r="T116" i="11"/>
  <c r="R117" i="11"/>
  <c r="Y117" i="11" s="1"/>
  <c r="S117" i="11"/>
  <c r="T117" i="11"/>
  <c r="R118" i="11"/>
  <c r="Y118" i="11" s="1"/>
  <c r="S118" i="11"/>
  <c r="T118" i="11"/>
  <c r="R119" i="11"/>
  <c r="Y119" i="11" s="1"/>
  <c r="S119" i="11"/>
  <c r="T119" i="11"/>
  <c r="R120" i="11"/>
  <c r="Y120" i="11" s="1"/>
  <c r="S120" i="11"/>
  <c r="T120" i="11"/>
  <c r="R121" i="11"/>
  <c r="Y121" i="11" s="1"/>
  <c r="S121" i="11"/>
  <c r="T121" i="11"/>
  <c r="R122" i="11"/>
  <c r="Y122" i="11" s="1"/>
  <c r="S122" i="11"/>
  <c r="T122" i="11"/>
  <c r="R123" i="11"/>
  <c r="Y123" i="11" s="1"/>
  <c r="S123" i="11"/>
  <c r="T123" i="11"/>
  <c r="R124" i="11"/>
  <c r="Y124" i="11" s="1"/>
  <c r="S124" i="11"/>
  <c r="T124" i="11"/>
  <c r="R125" i="11"/>
  <c r="Y125" i="11" s="1"/>
  <c r="S125" i="11"/>
  <c r="T125" i="11"/>
  <c r="R126" i="11"/>
  <c r="Y126" i="11" s="1"/>
  <c r="S126" i="11"/>
  <c r="T126" i="11"/>
  <c r="R127" i="11"/>
  <c r="Y127" i="11" s="1"/>
  <c r="S127" i="11"/>
  <c r="T127" i="11"/>
  <c r="R128" i="11"/>
  <c r="Y128" i="11" s="1"/>
  <c r="S128" i="11"/>
  <c r="T128" i="11"/>
  <c r="R129" i="11"/>
  <c r="Y129" i="11" s="1"/>
  <c r="S129" i="11"/>
  <c r="T129" i="11"/>
  <c r="R130" i="11"/>
  <c r="Y130" i="11" s="1"/>
  <c r="S130" i="11"/>
  <c r="T130" i="11"/>
  <c r="R131" i="11"/>
  <c r="Y131" i="11" s="1"/>
  <c r="S131" i="11"/>
  <c r="T131" i="11"/>
  <c r="R132" i="11"/>
  <c r="Y132" i="11" s="1"/>
  <c r="S132" i="11"/>
  <c r="T132" i="11"/>
  <c r="R133" i="11"/>
  <c r="Y133" i="11" s="1"/>
  <c r="S133" i="11"/>
  <c r="T133" i="11"/>
  <c r="R134" i="11"/>
  <c r="Y134" i="11" s="1"/>
  <c r="S134" i="11"/>
  <c r="T134" i="11"/>
  <c r="R135" i="11"/>
  <c r="Y135" i="11" s="1"/>
  <c r="S135" i="11"/>
  <c r="T135" i="11"/>
  <c r="R136" i="11"/>
  <c r="Y136" i="11" s="1"/>
  <c r="S136" i="11"/>
  <c r="T136" i="11"/>
  <c r="R137" i="11"/>
  <c r="Y137" i="11" s="1"/>
  <c r="S137" i="11"/>
  <c r="T137" i="11"/>
  <c r="R138" i="11"/>
  <c r="Y138" i="11" s="1"/>
  <c r="S138" i="11"/>
  <c r="T138" i="11"/>
  <c r="R139" i="11"/>
  <c r="Y139" i="11" s="1"/>
  <c r="S139" i="11"/>
  <c r="T139" i="11"/>
  <c r="R140" i="11"/>
  <c r="Y140" i="11" s="1"/>
  <c r="S140" i="11"/>
  <c r="T140" i="11"/>
  <c r="R141" i="11"/>
  <c r="Y141" i="11" s="1"/>
  <c r="S141" i="11"/>
  <c r="T141" i="11"/>
  <c r="R142" i="11"/>
  <c r="Y142" i="11" s="1"/>
  <c r="S142" i="11"/>
  <c r="T142" i="11"/>
  <c r="R143" i="11"/>
  <c r="Y143" i="11" s="1"/>
  <c r="S143" i="11"/>
  <c r="T143" i="11"/>
  <c r="R144" i="11"/>
  <c r="Y144" i="11" s="1"/>
  <c r="S144" i="11"/>
  <c r="T144" i="11"/>
  <c r="R145" i="11"/>
  <c r="Y145" i="11" s="1"/>
  <c r="S145" i="11"/>
  <c r="T145" i="11"/>
  <c r="R146" i="11"/>
  <c r="Y146" i="11" s="1"/>
  <c r="S146" i="11"/>
  <c r="T146" i="11"/>
  <c r="R147" i="11"/>
  <c r="Y147" i="11" s="1"/>
  <c r="S147" i="11"/>
  <c r="T147" i="11"/>
  <c r="R148" i="11"/>
  <c r="Y148" i="11" s="1"/>
  <c r="S148" i="11"/>
  <c r="T148" i="11"/>
  <c r="R149" i="11"/>
  <c r="Y149" i="11" s="1"/>
  <c r="S149" i="11"/>
  <c r="T149" i="11"/>
  <c r="R150" i="11"/>
  <c r="Y150" i="11" s="1"/>
  <c r="S150" i="11"/>
  <c r="T150" i="11"/>
  <c r="R151" i="11"/>
  <c r="Y151" i="11" s="1"/>
  <c r="S151" i="11"/>
  <c r="T151" i="11"/>
  <c r="R152" i="11"/>
  <c r="Y152" i="11" s="1"/>
  <c r="S152" i="11"/>
  <c r="T152" i="11"/>
  <c r="R153" i="11"/>
  <c r="Y153" i="11" s="1"/>
  <c r="S153" i="11"/>
  <c r="T153" i="11"/>
  <c r="R154" i="11"/>
  <c r="Y154" i="11" s="1"/>
  <c r="S154" i="11"/>
  <c r="T154" i="11"/>
  <c r="R155" i="11"/>
  <c r="Y155" i="11" s="1"/>
  <c r="S155" i="11"/>
  <c r="T155" i="11"/>
  <c r="R156" i="11"/>
  <c r="Y156" i="11" s="1"/>
  <c r="S156" i="11"/>
  <c r="T156" i="11"/>
  <c r="R157" i="11"/>
  <c r="Y157" i="11" s="1"/>
  <c r="S157" i="11"/>
  <c r="T157" i="11"/>
  <c r="R158" i="11"/>
  <c r="Y158" i="11" s="1"/>
  <c r="S158" i="11"/>
  <c r="T158" i="11"/>
  <c r="R159" i="11"/>
  <c r="Y159" i="11" s="1"/>
  <c r="S159" i="11"/>
  <c r="T159" i="11"/>
  <c r="R160" i="11"/>
  <c r="Y160" i="11" s="1"/>
  <c r="S160" i="11"/>
  <c r="T160" i="11"/>
  <c r="R161" i="11"/>
  <c r="Y161" i="11" s="1"/>
  <c r="S161" i="11"/>
  <c r="T161" i="11"/>
  <c r="R162" i="11"/>
  <c r="Y162" i="11" s="1"/>
  <c r="S162" i="11"/>
  <c r="T162" i="11"/>
  <c r="R163" i="11"/>
  <c r="Y163" i="11" s="1"/>
  <c r="S163" i="11"/>
  <c r="T163" i="11"/>
  <c r="R164" i="11"/>
  <c r="Y164" i="11" s="1"/>
  <c r="S164" i="11"/>
  <c r="T164" i="11"/>
  <c r="R165" i="11"/>
  <c r="Y165" i="11" s="1"/>
  <c r="S165" i="11"/>
  <c r="T165" i="11"/>
  <c r="R166" i="11"/>
  <c r="Y166" i="11" s="1"/>
  <c r="S166" i="11"/>
  <c r="T166" i="11"/>
  <c r="R167" i="11"/>
  <c r="Y167" i="11" s="1"/>
  <c r="S167" i="11"/>
  <c r="T167" i="11"/>
  <c r="R168" i="11"/>
  <c r="Y168" i="11" s="1"/>
  <c r="S168" i="11"/>
  <c r="T168" i="11"/>
  <c r="R169" i="11"/>
  <c r="Y169" i="11" s="1"/>
  <c r="S169" i="11"/>
  <c r="T169" i="11"/>
  <c r="R170" i="11"/>
  <c r="Y170" i="11" s="1"/>
  <c r="S170" i="11"/>
  <c r="T170" i="11"/>
  <c r="R171" i="11"/>
  <c r="Y171" i="11" s="1"/>
  <c r="S171" i="11"/>
  <c r="T171" i="11"/>
  <c r="R172" i="11"/>
  <c r="Y172" i="11" s="1"/>
  <c r="S172" i="11"/>
  <c r="T172" i="11"/>
  <c r="R173" i="11"/>
  <c r="Y173" i="11" s="1"/>
  <c r="S173" i="11"/>
  <c r="T173" i="11"/>
  <c r="R174" i="11"/>
  <c r="Y174" i="11" s="1"/>
  <c r="S174" i="11"/>
  <c r="T174" i="11"/>
  <c r="R175" i="11"/>
  <c r="Y175" i="11" s="1"/>
  <c r="S175" i="11"/>
  <c r="T175" i="11"/>
  <c r="R176" i="11"/>
  <c r="Y176" i="11" s="1"/>
  <c r="S176" i="11"/>
  <c r="T176" i="11"/>
  <c r="R177" i="11"/>
  <c r="Y177" i="11" s="1"/>
  <c r="S177" i="11"/>
  <c r="T177" i="11"/>
  <c r="R178" i="11"/>
  <c r="Y178" i="11" s="1"/>
  <c r="S178" i="11"/>
  <c r="T178" i="11"/>
  <c r="R179" i="11"/>
  <c r="Y179" i="11" s="1"/>
  <c r="S179" i="11"/>
  <c r="T179" i="11"/>
  <c r="R180" i="11"/>
  <c r="Y180" i="11" s="1"/>
  <c r="S180" i="11"/>
  <c r="T180" i="11"/>
  <c r="R181" i="11"/>
  <c r="Y181" i="11" s="1"/>
  <c r="S181" i="11"/>
  <c r="T181" i="11"/>
  <c r="R182" i="11"/>
  <c r="Y182" i="11" s="1"/>
  <c r="S182" i="11"/>
  <c r="T182" i="11"/>
  <c r="R183" i="11"/>
  <c r="Y183" i="11" s="1"/>
  <c r="S183" i="11"/>
  <c r="T183" i="11"/>
  <c r="R184" i="11"/>
  <c r="Y184" i="11" s="1"/>
  <c r="S184" i="11"/>
  <c r="T184" i="11"/>
  <c r="R185" i="11"/>
  <c r="Y185" i="11" s="1"/>
  <c r="S185" i="11"/>
  <c r="T185" i="11"/>
  <c r="R186" i="11"/>
  <c r="Y186" i="11" s="1"/>
  <c r="S186" i="11"/>
  <c r="T186" i="11"/>
  <c r="R187" i="11"/>
  <c r="Y187" i="11" s="1"/>
  <c r="S187" i="11"/>
  <c r="T187" i="11"/>
  <c r="R188" i="11"/>
  <c r="Y188" i="11" s="1"/>
  <c r="S188" i="11"/>
  <c r="T188" i="11"/>
  <c r="R189" i="11"/>
  <c r="Y189" i="11" s="1"/>
  <c r="S189" i="11"/>
  <c r="T189" i="11"/>
  <c r="R190" i="11"/>
  <c r="Y190" i="11" s="1"/>
  <c r="S190" i="11"/>
  <c r="T190" i="11"/>
  <c r="R191" i="11"/>
  <c r="Y191" i="11" s="1"/>
  <c r="S191" i="11"/>
  <c r="T191" i="11"/>
  <c r="R192" i="11"/>
  <c r="Y192" i="11" s="1"/>
  <c r="S192" i="11"/>
  <c r="T192" i="11"/>
  <c r="R193" i="11"/>
  <c r="Y193" i="11" s="1"/>
  <c r="S193" i="11"/>
  <c r="T193" i="11"/>
  <c r="R194" i="11"/>
  <c r="Y194" i="11" s="1"/>
  <c r="S194" i="11"/>
  <c r="T194" i="11"/>
  <c r="R195" i="11"/>
  <c r="Y195" i="11" s="1"/>
  <c r="S195" i="11"/>
  <c r="T195" i="11"/>
  <c r="R196" i="11"/>
  <c r="Y196" i="11" s="1"/>
  <c r="S196" i="11"/>
  <c r="T196" i="11"/>
  <c r="R197" i="11"/>
  <c r="Y197" i="11" s="1"/>
  <c r="S197" i="11"/>
  <c r="T197" i="11"/>
  <c r="R198" i="11"/>
  <c r="Y198" i="11" s="1"/>
  <c r="S198" i="11"/>
  <c r="T198" i="11"/>
  <c r="R199" i="11"/>
  <c r="Y199" i="11" s="1"/>
  <c r="S199" i="11"/>
  <c r="T199" i="11"/>
  <c r="R200" i="11"/>
  <c r="Y200" i="11" s="1"/>
  <c r="S200" i="11"/>
  <c r="T200" i="11"/>
  <c r="R201" i="11"/>
  <c r="Y201" i="11" s="1"/>
  <c r="S201" i="11"/>
  <c r="T201" i="11"/>
  <c r="R202" i="11"/>
  <c r="Y202" i="11" s="1"/>
  <c r="S202" i="11"/>
  <c r="T202" i="11"/>
  <c r="R203" i="11"/>
  <c r="Y203" i="11" s="1"/>
  <c r="S203" i="11"/>
  <c r="T203" i="11"/>
  <c r="R204" i="11"/>
  <c r="Y204" i="11" s="1"/>
  <c r="S204" i="11"/>
  <c r="T204" i="11"/>
  <c r="R205" i="11"/>
  <c r="Y205" i="11" s="1"/>
  <c r="S205" i="11"/>
  <c r="T205" i="11"/>
  <c r="R206" i="11"/>
  <c r="Y206" i="11" s="1"/>
  <c r="S206" i="11"/>
  <c r="T206" i="11"/>
  <c r="R207" i="11"/>
  <c r="Y207" i="11" s="1"/>
  <c r="S207" i="11"/>
  <c r="T207" i="11"/>
  <c r="R208" i="11"/>
  <c r="Y208" i="11" s="1"/>
  <c r="S208" i="11"/>
  <c r="T208" i="11"/>
  <c r="R209" i="11"/>
  <c r="Y209" i="11" s="1"/>
  <c r="S209" i="11"/>
  <c r="T209" i="11"/>
  <c r="R210" i="11"/>
  <c r="Y210" i="11" s="1"/>
  <c r="S210" i="11"/>
  <c r="T210" i="11"/>
  <c r="R211" i="11"/>
  <c r="Y211" i="11" s="1"/>
  <c r="S211" i="11"/>
  <c r="T211" i="11"/>
  <c r="R212" i="11"/>
  <c r="Y212" i="11" s="1"/>
  <c r="S212" i="11"/>
  <c r="T212" i="11"/>
  <c r="R213" i="11"/>
  <c r="Y213" i="11" s="1"/>
  <c r="S213" i="11"/>
  <c r="T213" i="11"/>
  <c r="R214" i="11"/>
  <c r="Y214" i="11" s="1"/>
  <c r="S214" i="11"/>
  <c r="T214" i="11"/>
  <c r="R215" i="11"/>
  <c r="Y215" i="11" s="1"/>
  <c r="S215" i="11"/>
  <c r="T215" i="11"/>
  <c r="R216" i="11"/>
  <c r="Y216" i="11" s="1"/>
  <c r="S216" i="11"/>
  <c r="T216" i="11"/>
  <c r="R217" i="11"/>
  <c r="Y217" i="11" s="1"/>
  <c r="S217" i="11"/>
  <c r="T217" i="11"/>
  <c r="R218" i="11"/>
  <c r="Y218" i="11" s="1"/>
  <c r="S218" i="11"/>
  <c r="T218" i="11"/>
  <c r="R219" i="11"/>
  <c r="Y219" i="11" s="1"/>
  <c r="S219" i="11"/>
  <c r="T219" i="11"/>
  <c r="R220" i="11"/>
  <c r="Y220" i="11" s="1"/>
  <c r="S220" i="11"/>
  <c r="T220" i="11"/>
  <c r="R221" i="11"/>
  <c r="Y221" i="11" s="1"/>
  <c r="S221" i="11"/>
  <c r="T221" i="11"/>
  <c r="R222" i="11"/>
  <c r="Y222" i="11" s="1"/>
  <c r="S222" i="11"/>
  <c r="T222" i="11"/>
  <c r="R223" i="11"/>
  <c r="Y223" i="11" s="1"/>
  <c r="S223" i="11"/>
  <c r="T223" i="11"/>
  <c r="R224" i="11"/>
  <c r="Y224" i="11" s="1"/>
  <c r="S224" i="11"/>
  <c r="T224" i="11"/>
  <c r="R225" i="11"/>
  <c r="Y225" i="11" s="1"/>
  <c r="S225" i="11"/>
  <c r="T225" i="11"/>
  <c r="R226" i="11"/>
  <c r="Y226" i="11" s="1"/>
  <c r="S226" i="11"/>
  <c r="T226" i="11"/>
  <c r="R227" i="11"/>
  <c r="Y227" i="11" s="1"/>
  <c r="S227" i="11"/>
  <c r="T227" i="11"/>
  <c r="R228" i="11"/>
  <c r="Y228" i="11" s="1"/>
  <c r="S228" i="11"/>
  <c r="T228" i="11"/>
  <c r="R7" i="11"/>
  <c r="Y7" i="11" s="1"/>
  <c r="S7" i="11"/>
  <c r="T7" i="11"/>
  <c r="R8" i="11"/>
  <c r="Y8" i="11" s="1"/>
  <c r="S8" i="11"/>
  <c r="T8" i="11"/>
  <c r="R9" i="11"/>
  <c r="Y9" i="11" s="1"/>
  <c r="S9" i="11"/>
  <c r="T9" i="11"/>
  <c r="R10" i="11"/>
  <c r="Y10" i="11" s="1"/>
  <c r="S10" i="11"/>
  <c r="T10" i="11"/>
  <c r="R11" i="11"/>
  <c r="Y11" i="11" s="1"/>
  <c r="S11" i="11"/>
  <c r="T11" i="11"/>
  <c r="R12" i="11"/>
  <c r="Y12" i="11" s="1"/>
  <c r="S12" i="11"/>
  <c r="T12" i="11"/>
  <c r="R13" i="11"/>
  <c r="Y13" i="11" s="1"/>
  <c r="S13" i="11"/>
  <c r="T13" i="11"/>
  <c r="R14" i="11"/>
  <c r="Y14" i="11" s="1"/>
  <c r="S14" i="11"/>
  <c r="T14" i="11"/>
  <c r="R15" i="11"/>
  <c r="Y15" i="11" s="1"/>
  <c r="S15" i="11"/>
  <c r="T15" i="11"/>
  <c r="R16" i="11"/>
  <c r="Y16" i="11" s="1"/>
  <c r="S16" i="11"/>
  <c r="T16" i="11"/>
  <c r="S6" i="11"/>
  <c r="T6" i="11"/>
  <c r="R6" i="11"/>
  <c r="K230" i="15"/>
  <c r="J230" i="15"/>
  <c r="I230" i="15"/>
  <c r="Z99" i="11" l="1"/>
  <c r="AA99" i="11" s="1"/>
  <c r="N66" i="14"/>
  <c r="N66" i="13"/>
  <c r="N65" i="14"/>
  <c r="N65" i="13"/>
  <c r="N9" i="13"/>
  <c r="N9" i="14"/>
  <c r="N204" i="14"/>
  <c r="N204" i="13"/>
  <c r="N144" i="13"/>
  <c r="N144" i="14"/>
  <c r="N124" i="14"/>
  <c r="N124" i="13"/>
  <c r="N104" i="14"/>
  <c r="N104" i="13"/>
  <c r="N84" i="14"/>
  <c r="N84" i="13"/>
  <c r="N64" i="14"/>
  <c r="N64" i="13"/>
  <c r="N44" i="14"/>
  <c r="N44" i="13"/>
  <c r="N24" i="14"/>
  <c r="N24" i="13"/>
  <c r="N206" i="13"/>
  <c r="N206" i="14"/>
  <c r="N179" i="13"/>
  <c r="N179" i="14"/>
  <c r="N205" i="13"/>
  <c r="N205" i="14"/>
  <c r="N78" i="13"/>
  <c r="N78" i="14"/>
  <c r="N31" i="14"/>
  <c r="N31" i="13"/>
  <c r="N177" i="13"/>
  <c r="N177" i="14"/>
  <c r="N157" i="14"/>
  <c r="N157" i="13"/>
  <c r="N137" i="13"/>
  <c r="N137" i="14"/>
  <c r="N117" i="13"/>
  <c r="N117" i="14"/>
  <c r="N97" i="13"/>
  <c r="N97" i="14"/>
  <c r="N77" i="14"/>
  <c r="N77" i="13"/>
  <c r="N57" i="14"/>
  <c r="N57" i="13"/>
  <c r="N37" i="13"/>
  <c r="N37" i="14"/>
  <c r="N17" i="13"/>
  <c r="N17" i="14"/>
  <c r="N226" i="14"/>
  <c r="N226" i="13"/>
  <c r="N106" i="14"/>
  <c r="N106" i="13"/>
  <c r="N112" i="14"/>
  <c r="N112" i="13"/>
  <c r="N198" i="13"/>
  <c r="N198" i="14"/>
  <c r="N171" i="13"/>
  <c r="N171" i="14"/>
  <c r="N71" i="13"/>
  <c r="N71" i="14"/>
  <c r="N90" i="13"/>
  <c r="N90" i="14"/>
  <c r="N70" i="13"/>
  <c r="N70" i="14"/>
  <c r="N50" i="14"/>
  <c r="N50" i="13"/>
  <c r="N30" i="14"/>
  <c r="N30" i="13"/>
  <c r="N186" i="14"/>
  <c r="N186" i="13"/>
  <c r="N45" i="13"/>
  <c r="N45" i="14"/>
  <c r="N217" i="13"/>
  <c r="N217" i="14"/>
  <c r="N123" i="14"/>
  <c r="N123" i="13"/>
  <c r="N103" i="14"/>
  <c r="N103" i="13"/>
  <c r="N83" i="14"/>
  <c r="N83" i="13"/>
  <c r="N63" i="14"/>
  <c r="N63" i="13"/>
  <c r="N43" i="13"/>
  <c r="N43" i="14"/>
  <c r="N23" i="14"/>
  <c r="N23" i="13"/>
  <c r="N99" i="13"/>
  <c r="N99" i="14"/>
  <c r="N52" i="14"/>
  <c r="N52" i="13"/>
  <c r="N225" i="13"/>
  <c r="N225" i="14"/>
  <c r="N125" i="13"/>
  <c r="N125" i="14"/>
  <c r="N138" i="14"/>
  <c r="N138" i="13"/>
  <c r="N191" i="13"/>
  <c r="N191" i="14"/>
  <c r="N131" i="14"/>
  <c r="N131" i="13"/>
  <c r="N91" i="13"/>
  <c r="N91" i="14"/>
  <c r="N176" i="14"/>
  <c r="N176" i="13"/>
  <c r="N159" i="14"/>
  <c r="N159" i="13"/>
  <c r="N59" i="14"/>
  <c r="N59" i="13"/>
  <c r="N172" i="14"/>
  <c r="N172" i="13"/>
  <c r="N158" i="14"/>
  <c r="N158" i="13"/>
  <c r="N164" i="14"/>
  <c r="N164" i="13"/>
  <c r="N189" i="14"/>
  <c r="N189" i="13"/>
  <c r="N169" i="13"/>
  <c r="N169" i="14"/>
  <c r="N149" i="13"/>
  <c r="N149" i="14"/>
  <c r="N129" i="14"/>
  <c r="N129" i="13"/>
  <c r="N109" i="14"/>
  <c r="N109" i="13"/>
  <c r="N89" i="13"/>
  <c r="N89" i="14"/>
  <c r="N69" i="13"/>
  <c r="N69" i="14"/>
  <c r="N49" i="13"/>
  <c r="N49" i="14"/>
  <c r="N29" i="13"/>
  <c r="N29" i="14"/>
  <c r="N86" i="13"/>
  <c r="N86" i="14"/>
  <c r="N219" i="14"/>
  <c r="N219" i="13"/>
  <c r="N79" i="13"/>
  <c r="N79" i="14"/>
  <c r="N72" i="14"/>
  <c r="N72" i="13"/>
  <c r="N130" i="14"/>
  <c r="N130" i="13"/>
  <c r="N216" i="13"/>
  <c r="N216" i="14"/>
  <c r="N162" i="13"/>
  <c r="N162" i="14"/>
  <c r="N102" i="13"/>
  <c r="N102" i="14"/>
  <c r="N82" i="14"/>
  <c r="N82" i="13"/>
  <c r="N62" i="13"/>
  <c r="N62" i="14"/>
  <c r="N42" i="13"/>
  <c r="N42" i="14"/>
  <c r="N22" i="13"/>
  <c r="N22" i="14"/>
  <c r="N192" i="13"/>
  <c r="N192" i="14"/>
  <c r="N85" i="14"/>
  <c r="N85" i="13"/>
  <c r="N110" i="13"/>
  <c r="N110" i="14"/>
  <c r="N14" i="13"/>
  <c r="N14" i="14"/>
  <c r="N116" i="13"/>
  <c r="N116" i="14"/>
  <c r="N215" i="14"/>
  <c r="N215" i="13"/>
  <c r="N135" i="13"/>
  <c r="N135" i="14"/>
  <c r="N55" i="13"/>
  <c r="N55" i="14"/>
  <c r="N35" i="14"/>
  <c r="N35" i="13"/>
  <c r="N46" i="14"/>
  <c r="N46" i="13"/>
  <c r="N212" i="14"/>
  <c r="N212" i="13"/>
  <c r="N132" i="14"/>
  <c r="N132" i="13"/>
  <c r="N190" i="14"/>
  <c r="N190" i="13"/>
  <c r="N156" i="13"/>
  <c r="N156" i="14"/>
  <c r="N209" i="14"/>
  <c r="N209" i="13"/>
  <c r="N13" i="14"/>
  <c r="N13" i="13"/>
  <c r="N195" i="13"/>
  <c r="N195" i="14"/>
  <c r="N175" i="14"/>
  <c r="N175" i="13"/>
  <c r="N155" i="14"/>
  <c r="N155" i="13"/>
  <c r="N115" i="14"/>
  <c r="N115" i="13"/>
  <c r="N228" i="14"/>
  <c r="N228" i="13"/>
  <c r="N208" i="13"/>
  <c r="N208" i="14"/>
  <c r="N188" i="13"/>
  <c r="N188" i="14"/>
  <c r="N168" i="14"/>
  <c r="N168" i="13"/>
  <c r="N148" i="13"/>
  <c r="N148" i="14"/>
  <c r="N128" i="13"/>
  <c r="N128" i="14"/>
  <c r="N108" i="13"/>
  <c r="N108" i="14"/>
  <c r="N88" i="13"/>
  <c r="N88" i="14"/>
  <c r="N68" i="13"/>
  <c r="N68" i="14"/>
  <c r="N48" i="13"/>
  <c r="N48" i="14"/>
  <c r="N28" i="14"/>
  <c r="N28" i="13"/>
  <c r="N39" i="14"/>
  <c r="N39" i="13"/>
  <c r="N165" i="14"/>
  <c r="N165" i="13"/>
  <c r="N218" i="13"/>
  <c r="N218" i="14"/>
  <c r="N118" i="14"/>
  <c r="N118" i="13"/>
  <c r="N38" i="14"/>
  <c r="N38" i="13"/>
  <c r="N211" i="14"/>
  <c r="N211" i="13"/>
  <c r="N111" i="14"/>
  <c r="N111" i="13"/>
  <c r="N210" i="13"/>
  <c r="N210" i="14"/>
  <c r="N203" i="14"/>
  <c r="N203" i="13"/>
  <c r="N122" i="13"/>
  <c r="N122" i="14"/>
  <c r="N95" i="14"/>
  <c r="N95" i="13"/>
  <c r="N221" i="14"/>
  <c r="N221" i="13"/>
  <c r="N201" i="13"/>
  <c r="N201" i="14"/>
  <c r="N181" i="13"/>
  <c r="N181" i="14"/>
  <c r="N161" i="14"/>
  <c r="N161" i="13"/>
  <c r="N141" i="14"/>
  <c r="N141" i="13"/>
  <c r="N121" i="14"/>
  <c r="N121" i="13"/>
  <c r="N101" i="13"/>
  <c r="N101" i="14"/>
  <c r="N81" i="13"/>
  <c r="N81" i="14"/>
  <c r="N61" i="14"/>
  <c r="N61" i="13"/>
  <c r="N41" i="14"/>
  <c r="N41" i="13"/>
  <c r="N21" i="13"/>
  <c r="N21" i="14"/>
  <c r="N126" i="13"/>
  <c r="N126" i="14"/>
  <c r="N26" i="13"/>
  <c r="N26" i="14"/>
  <c r="N199" i="13"/>
  <c r="N199" i="14"/>
  <c r="N119" i="14"/>
  <c r="N119" i="13"/>
  <c r="N10" i="14"/>
  <c r="N10" i="13"/>
  <c r="N92" i="13"/>
  <c r="N92" i="14"/>
  <c r="N185" i="13"/>
  <c r="N185" i="14"/>
  <c r="N145" i="14"/>
  <c r="N145" i="13"/>
  <c r="N18" i="14"/>
  <c r="N18" i="13"/>
  <c r="N51" i="14"/>
  <c r="N51" i="13"/>
  <c r="N184" i="13"/>
  <c r="N184" i="14"/>
  <c r="N150" i="13"/>
  <c r="N150" i="14"/>
  <c r="N163" i="14"/>
  <c r="N163" i="13"/>
  <c r="N194" i="13"/>
  <c r="N194" i="14"/>
  <c r="N174" i="13"/>
  <c r="N174" i="14"/>
  <c r="N154" i="13"/>
  <c r="N154" i="14"/>
  <c r="N134" i="13"/>
  <c r="N134" i="14"/>
  <c r="N114" i="14"/>
  <c r="N114" i="13"/>
  <c r="N94" i="13"/>
  <c r="N94" i="14"/>
  <c r="N74" i="14"/>
  <c r="N74" i="13"/>
  <c r="N54" i="13"/>
  <c r="N54" i="14"/>
  <c r="N34" i="14"/>
  <c r="N34" i="13"/>
  <c r="N146" i="13"/>
  <c r="N146" i="14"/>
  <c r="N19" i="14"/>
  <c r="N19" i="13"/>
  <c r="N105" i="13"/>
  <c r="N105" i="14"/>
  <c r="N178" i="13"/>
  <c r="N178" i="14"/>
  <c r="N15" i="13"/>
  <c r="N15" i="14"/>
  <c r="AI30" i="11"/>
  <c r="N197" i="14"/>
  <c r="N197" i="13"/>
  <c r="N170" i="14"/>
  <c r="N170" i="13"/>
  <c r="N143" i="13"/>
  <c r="N143" i="14"/>
  <c r="N222" i="13"/>
  <c r="N222" i="14"/>
  <c r="N202" i="13"/>
  <c r="N202" i="14"/>
  <c r="N214" i="14"/>
  <c r="N214" i="13"/>
  <c r="N227" i="14"/>
  <c r="N227" i="13"/>
  <c r="N187" i="13"/>
  <c r="N187" i="14"/>
  <c r="N167" i="13"/>
  <c r="N167" i="14"/>
  <c r="N147" i="14"/>
  <c r="N147" i="13"/>
  <c r="N127" i="14"/>
  <c r="N127" i="13"/>
  <c r="N107" i="14"/>
  <c r="N107" i="13"/>
  <c r="N87" i="14"/>
  <c r="N87" i="13"/>
  <c r="N67" i="14"/>
  <c r="N67" i="13"/>
  <c r="N47" i="13"/>
  <c r="N47" i="14"/>
  <c r="N27" i="13"/>
  <c r="N27" i="14"/>
  <c r="N32" i="14"/>
  <c r="N32" i="13"/>
  <c r="N25" i="13"/>
  <c r="N25" i="14"/>
  <c r="N16" i="13"/>
  <c r="N16" i="14"/>
  <c r="N224" i="14"/>
  <c r="N224" i="13"/>
  <c r="N223" i="13"/>
  <c r="N223" i="14"/>
  <c r="N196" i="13"/>
  <c r="N196" i="14"/>
  <c r="N76" i="14"/>
  <c r="N76" i="13"/>
  <c r="N7" i="14"/>
  <c r="N7" i="13"/>
  <c r="N182" i="14"/>
  <c r="N182" i="13"/>
  <c r="N142" i="14"/>
  <c r="N142" i="13"/>
  <c r="N160" i="13"/>
  <c r="N160" i="14"/>
  <c r="N140" i="14"/>
  <c r="N140" i="13"/>
  <c r="N120" i="14"/>
  <c r="N120" i="13"/>
  <c r="N100" i="13"/>
  <c r="N100" i="14"/>
  <c r="N80" i="13"/>
  <c r="N80" i="14"/>
  <c r="N60" i="13"/>
  <c r="N60" i="14"/>
  <c r="N40" i="14"/>
  <c r="N40" i="13"/>
  <c r="N20" i="14"/>
  <c r="N20" i="13"/>
  <c r="N166" i="14"/>
  <c r="N166" i="13"/>
  <c r="N139" i="14"/>
  <c r="N139" i="13"/>
  <c r="N152" i="13"/>
  <c r="N152" i="14"/>
  <c r="N98" i="14"/>
  <c r="N98" i="13"/>
  <c r="N58" i="13"/>
  <c r="N58" i="14"/>
  <c r="N151" i="14"/>
  <c r="N151" i="13"/>
  <c r="N8" i="14"/>
  <c r="N8" i="13"/>
  <c r="N183" i="14"/>
  <c r="N183" i="13"/>
  <c r="N136" i="14"/>
  <c r="N136" i="13"/>
  <c r="N96" i="14"/>
  <c r="N96" i="13"/>
  <c r="N56" i="14"/>
  <c r="N56" i="13"/>
  <c r="N36" i="13"/>
  <c r="N36" i="14"/>
  <c r="N75" i="13"/>
  <c r="N75" i="14"/>
  <c r="N12" i="14"/>
  <c r="N12" i="13"/>
  <c r="N207" i="14"/>
  <c r="N207" i="13"/>
  <c r="N220" i="14"/>
  <c r="N220" i="13"/>
  <c r="N200" i="13"/>
  <c r="N200" i="14"/>
  <c r="N180" i="14"/>
  <c r="N180" i="13"/>
  <c r="N11" i="14"/>
  <c r="N11" i="13"/>
  <c r="N213" i="14"/>
  <c r="N213" i="13"/>
  <c r="N193" i="13"/>
  <c r="N193" i="14"/>
  <c r="N173" i="13"/>
  <c r="N173" i="14"/>
  <c r="N153" i="14"/>
  <c r="N153" i="13"/>
  <c r="N133" i="14"/>
  <c r="N133" i="13"/>
  <c r="N113" i="14"/>
  <c r="N113" i="13"/>
  <c r="N93" i="13"/>
  <c r="N93" i="14"/>
  <c r="N73" i="13"/>
  <c r="N73" i="14"/>
  <c r="N53" i="13"/>
  <c r="N53" i="14"/>
  <c r="N33" i="13"/>
  <c r="N33" i="14"/>
  <c r="Z228" i="11"/>
  <c r="Z208" i="11"/>
  <c r="Z188" i="11"/>
  <c r="Z168" i="11"/>
  <c r="Z148" i="11"/>
  <c r="Z128" i="11"/>
  <c r="Z108" i="11"/>
  <c r="Z88" i="11"/>
  <c r="Z68" i="11"/>
  <c r="Z48" i="11"/>
  <c r="Z28" i="11"/>
  <c r="Z226" i="11"/>
  <c r="Z106" i="11"/>
  <c r="Z86" i="11"/>
  <c r="Z66" i="11"/>
  <c r="Z46" i="11"/>
  <c r="Z26" i="11"/>
  <c r="Z220" i="11"/>
  <c r="Z225" i="11"/>
  <c r="Z205" i="11"/>
  <c r="Z185" i="11"/>
  <c r="Z165" i="11"/>
  <c r="Z145" i="11"/>
  <c r="Z125" i="11"/>
  <c r="Z105" i="11"/>
  <c r="Z85" i="11"/>
  <c r="Z65" i="11"/>
  <c r="Z45" i="11"/>
  <c r="Z25" i="11"/>
  <c r="Z12" i="11"/>
  <c r="Z214" i="11"/>
  <c r="Z194" i="11"/>
  <c r="Z174" i="11"/>
  <c r="Z154" i="11"/>
  <c r="Z134" i="11"/>
  <c r="Z114" i="11"/>
  <c r="Z94" i="11"/>
  <c r="Z74" i="11"/>
  <c r="Z54" i="11"/>
  <c r="Z34" i="11"/>
  <c r="Z200" i="11"/>
  <c r="Z180" i="11"/>
  <c r="Z160" i="11"/>
  <c r="Z140" i="11"/>
  <c r="Z120" i="11"/>
  <c r="Z100" i="11"/>
  <c r="Z80" i="11"/>
  <c r="Z60" i="11"/>
  <c r="Z40" i="11"/>
  <c r="Z20" i="11"/>
  <c r="Z211" i="11"/>
  <c r="Z131" i="11"/>
  <c r="Z51" i="11"/>
  <c r="Z31" i="11"/>
  <c r="Z15" i="11"/>
  <c r="Z217" i="11"/>
  <c r="Z197" i="11"/>
  <c r="Z171" i="11"/>
  <c r="Z71" i="11"/>
  <c r="Z191" i="11"/>
  <c r="Z111" i="11"/>
  <c r="Z9" i="11"/>
  <c r="Z151" i="11"/>
  <c r="Z91" i="11"/>
  <c r="Z13" i="11"/>
  <c r="Z215" i="11"/>
  <c r="Z195" i="11"/>
  <c r="Z175" i="11"/>
  <c r="Z155" i="11"/>
  <c r="Z135" i="11"/>
  <c r="Z115" i="11"/>
  <c r="Z95" i="11"/>
  <c r="Z75" i="11"/>
  <c r="Z55" i="11"/>
  <c r="Z35" i="11"/>
  <c r="Z221" i="11"/>
  <c r="Z201" i="11"/>
  <c r="Z181" i="11"/>
  <c r="Z161" i="11"/>
  <c r="Z141" i="11"/>
  <c r="Z121" i="11"/>
  <c r="Z101" i="11"/>
  <c r="Z81" i="11"/>
  <c r="Z61" i="11"/>
  <c r="Z41" i="11"/>
  <c r="Z21" i="11"/>
  <c r="Z227" i="11"/>
  <c r="Z207" i="11"/>
  <c r="Z187" i="11"/>
  <c r="Z167" i="11"/>
  <c r="Z147" i="11"/>
  <c r="Z127" i="11"/>
  <c r="Z107" i="11"/>
  <c r="Z87" i="11"/>
  <c r="Z67" i="11"/>
  <c r="Z47" i="11"/>
  <c r="Z27" i="11"/>
  <c r="Z11" i="11"/>
  <c r="Z213" i="11"/>
  <c r="Z193" i="11"/>
  <c r="Z173" i="11"/>
  <c r="Z153" i="11"/>
  <c r="Z133" i="11"/>
  <c r="Z113" i="11"/>
  <c r="Z93" i="11"/>
  <c r="Z73" i="11"/>
  <c r="Z53" i="11"/>
  <c r="Z33" i="11"/>
  <c r="Z186" i="11"/>
  <c r="Z146" i="11"/>
  <c r="Z219" i="11"/>
  <c r="Z199" i="11"/>
  <c r="Z179" i="11"/>
  <c r="Z159" i="11"/>
  <c r="Z139" i="11"/>
  <c r="Z119" i="11"/>
  <c r="Z79" i="11"/>
  <c r="Z59" i="11"/>
  <c r="Z39" i="11"/>
  <c r="Z19" i="11"/>
  <c r="Z206" i="11"/>
  <c r="Z166" i="11"/>
  <c r="Z126" i="11"/>
  <c r="Z10" i="11"/>
  <c r="Z212" i="11"/>
  <c r="Z192" i="11"/>
  <c r="Z172" i="11"/>
  <c r="Z152" i="11"/>
  <c r="Z132" i="11"/>
  <c r="Z112" i="11"/>
  <c r="Z92" i="11"/>
  <c r="Z72" i="11"/>
  <c r="Z52" i="11"/>
  <c r="Z32" i="11"/>
  <c r="Z16" i="11"/>
  <c r="Z218" i="11"/>
  <c r="Z198" i="11"/>
  <c r="Z178" i="11"/>
  <c r="Z158" i="11"/>
  <c r="Z138" i="11"/>
  <c r="Z118" i="11"/>
  <c r="Z98" i="11"/>
  <c r="Z78" i="11"/>
  <c r="Z58" i="11"/>
  <c r="Z38" i="11"/>
  <c r="Z18" i="11"/>
  <c r="Z224" i="11"/>
  <c r="Z204" i="11"/>
  <c r="Z184" i="11"/>
  <c r="Z164" i="11"/>
  <c r="Z144" i="11"/>
  <c r="Z124" i="11"/>
  <c r="Z104" i="11"/>
  <c r="Z84" i="11"/>
  <c r="Z64" i="11"/>
  <c r="Z44" i="11"/>
  <c r="Z24" i="11"/>
  <c r="Z177" i="11"/>
  <c r="Z157" i="11"/>
  <c r="Z137" i="11"/>
  <c r="Z117" i="11"/>
  <c r="Z97" i="11"/>
  <c r="Z77" i="11"/>
  <c r="Z57" i="11"/>
  <c r="Z37" i="11"/>
  <c r="Z17" i="11"/>
  <c r="Z8" i="11"/>
  <c r="Z210" i="11"/>
  <c r="Z190" i="11"/>
  <c r="Z170" i="11"/>
  <c r="Z150" i="11"/>
  <c r="Z130" i="11"/>
  <c r="Z110" i="11"/>
  <c r="Z90" i="11"/>
  <c r="Z70" i="11"/>
  <c r="Z50" i="11"/>
  <c r="Z30" i="11"/>
  <c r="Z223" i="11"/>
  <c r="Z203" i="11"/>
  <c r="Z183" i="11"/>
  <c r="Z163" i="11"/>
  <c r="Z143" i="11"/>
  <c r="Z123" i="11"/>
  <c r="Z103" i="11"/>
  <c r="Z83" i="11"/>
  <c r="Z63" i="11"/>
  <c r="Z43" i="11"/>
  <c r="Z23" i="11"/>
  <c r="Z14" i="11"/>
  <c r="Z216" i="11"/>
  <c r="Z196" i="11"/>
  <c r="Z176" i="11"/>
  <c r="Z156" i="11"/>
  <c r="Z136" i="11"/>
  <c r="Z116" i="11"/>
  <c r="Z96" i="11"/>
  <c r="Z76" i="11"/>
  <c r="Z56" i="11"/>
  <c r="Z36" i="11"/>
  <c r="Z7" i="11"/>
  <c r="Z209" i="11"/>
  <c r="Z189" i="11"/>
  <c r="Z169" i="11"/>
  <c r="Z149" i="11"/>
  <c r="Z129" i="11"/>
  <c r="Z109" i="11"/>
  <c r="Z89" i="11"/>
  <c r="Z69" i="11"/>
  <c r="Z49" i="11"/>
  <c r="Z29" i="11"/>
  <c r="Z222" i="11"/>
  <c r="Z202" i="11"/>
  <c r="Z182" i="11"/>
  <c r="Z162" i="11"/>
  <c r="Z142" i="11"/>
  <c r="Z122" i="11"/>
  <c r="Z102" i="11"/>
  <c r="Z82" i="11"/>
  <c r="Z62" i="11"/>
  <c r="Z42" i="11"/>
  <c r="Z22" i="11"/>
  <c r="U124" i="11"/>
  <c r="U171" i="11"/>
  <c r="U64" i="11"/>
  <c r="U69" i="11"/>
  <c r="U154" i="11"/>
  <c r="U134" i="11"/>
  <c r="U166" i="11"/>
  <c r="U225" i="11"/>
  <c r="U179" i="11"/>
  <c r="U39" i="11"/>
  <c r="U209" i="11"/>
  <c r="U215" i="11"/>
  <c r="U115" i="11"/>
  <c r="U95" i="11"/>
  <c r="U226" i="11"/>
  <c r="K230" i="32"/>
  <c r="U214" i="11"/>
  <c r="U180" i="11"/>
  <c r="U114" i="11"/>
  <c r="U94" i="11"/>
  <c r="U126" i="11"/>
  <c r="U184" i="11"/>
  <c r="U84" i="11"/>
  <c r="U104" i="11"/>
  <c r="U143" i="11"/>
  <c r="U89" i="11"/>
  <c r="U122" i="11"/>
  <c r="U106" i="11"/>
  <c r="U219" i="11"/>
  <c r="U101" i="11"/>
  <c r="U29" i="11"/>
  <c r="U186" i="11"/>
  <c r="U159" i="11"/>
  <c r="U81" i="11"/>
  <c r="U66" i="11"/>
  <c r="U139" i="11"/>
  <c r="U191" i="11"/>
  <c r="U79" i="11"/>
  <c r="U111" i="11"/>
  <c r="U204" i="11"/>
  <c r="U144" i="11"/>
  <c r="U189" i="11"/>
  <c r="U18" i="11"/>
  <c r="U175" i="11"/>
  <c r="U169" i="11"/>
  <c r="U44" i="11"/>
  <c r="U99" i="11"/>
  <c r="U129" i="11"/>
  <c r="U96" i="11"/>
  <c r="U212" i="11"/>
  <c r="U194" i="11"/>
  <c r="U93" i="11"/>
  <c r="U74" i="11"/>
  <c r="U48" i="11"/>
  <c r="U162" i="11"/>
  <c r="U86" i="11"/>
  <c r="U61" i="11"/>
  <c r="U54" i="11"/>
  <c r="U174" i="11"/>
  <c r="U149" i="11"/>
  <c r="U9" i="11"/>
  <c r="U199" i="11"/>
  <c r="U123" i="11"/>
  <c r="U34" i="11"/>
  <c r="U224" i="11"/>
  <c r="U185" i="11"/>
  <c r="U46" i="11"/>
  <c r="U59" i="11"/>
  <c r="U26" i="11"/>
  <c r="U109" i="11"/>
  <c r="U19" i="11"/>
  <c r="U7" i="11"/>
  <c r="U210" i="11"/>
  <c r="U165" i="11"/>
  <c r="U121" i="11"/>
  <c r="U38" i="11"/>
  <c r="U216" i="11"/>
  <c r="U146" i="11"/>
  <c r="U221" i="11"/>
  <c r="U43" i="11"/>
  <c r="U37" i="11"/>
  <c r="U24" i="11"/>
  <c r="U170" i="11"/>
  <c r="U164" i="11"/>
  <c r="U151" i="11"/>
  <c r="U12" i="11"/>
  <c r="U119" i="11"/>
  <c r="U131" i="11"/>
  <c r="U49" i="11"/>
  <c r="U88" i="11"/>
  <c r="U14" i="11"/>
  <c r="U200" i="11"/>
  <c r="U182" i="11"/>
  <c r="U133" i="11"/>
  <c r="U103" i="11"/>
  <c r="U73" i="11"/>
  <c r="U36" i="11"/>
  <c r="U223" i="11"/>
  <c r="U108" i="11"/>
  <c r="U42" i="11"/>
  <c r="U187" i="11"/>
  <c r="U217" i="11"/>
  <c r="U78" i="11"/>
  <c r="U150" i="11"/>
  <c r="U71" i="11"/>
  <c r="U53" i="11"/>
  <c r="U47" i="11"/>
  <c r="U205" i="11"/>
  <c r="U23" i="11"/>
  <c r="U211" i="11"/>
  <c r="U138" i="11"/>
  <c r="U198" i="11"/>
  <c r="U113" i="11"/>
  <c r="U28" i="11"/>
  <c r="U22" i="11"/>
  <c r="U83" i="11"/>
  <c r="U58" i="11"/>
  <c r="U196" i="11"/>
  <c r="U100" i="11"/>
  <c r="U51" i="11"/>
  <c r="U148" i="11"/>
  <c r="U20" i="11"/>
  <c r="U167" i="11"/>
  <c r="U33" i="11"/>
  <c r="U190" i="11"/>
  <c r="U142" i="11"/>
  <c r="U220" i="11"/>
  <c r="U202" i="11"/>
  <c r="U63" i="11"/>
  <c r="U155" i="11"/>
  <c r="U118" i="11"/>
  <c r="U161" i="11"/>
  <c r="U11" i="11"/>
  <c r="U173" i="11"/>
  <c r="U16" i="11"/>
  <c r="U195" i="11"/>
  <c r="U147" i="11"/>
  <c r="U141" i="11"/>
  <c r="U21" i="11"/>
  <c r="U201" i="11"/>
  <c r="U183" i="11"/>
  <c r="U153" i="11"/>
  <c r="U68" i="11"/>
  <c r="U31" i="11"/>
  <c r="U136" i="11"/>
  <c r="U87" i="11"/>
  <c r="U75" i="11"/>
  <c r="U32" i="11"/>
  <c r="U176" i="11"/>
  <c r="U128" i="11"/>
  <c r="U116" i="11"/>
  <c r="U98" i="11"/>
  <c r="U62" i="11"/>
  <c r="U13" i="11"/>
  <c r="U132" i="11"/>
  <c r="U120" i="11"/>
  <c r="U102" i="11"/>
  <c r="U90" i="11"/>
  <c r="U156" i="11"/>
  <c r="U41" i="11"/>
  <c r="U97" i="11"/>
  <c r="U137" i="11"/>
  <c r="U181" i="11"/>
  <c r="U76" i="11"/>
  <c r="U67" i="11"/>
  <c r="U85" i="11"/>
  <c r="U178" i="11"/>
  <c r="U172" i="11"/>
  <c r="U10" i="11"/>
  <c r="U228" i="11"/>
  <c r="U50" i="11"/>
  <c r="U55" i="11"/>
  <c r="U91" i="11"/>
  <c r="U222" i="11"/>
  <c r="U206" i="11"/>
  <c r="U56" i="11"/>
  <c r="U227" i="11"/>
  <c r="U177" i="11"/>
  <c r="U125" i="11"/>
  <c r="U72" i="11"/>
  <c r="U25" i="11"/>
  <c r="U188" i="11"/>
  <c r="U160" i="11"/>
  <c r="U107" i="11"/>
  <c r="U60" i="11"/>
  <c r="U193" i="11"/>
  <c r="U130" i="11"/>
  <c r="U77" i="11"/>
  <c r="U30" i="11"/>
  <c r="U8" i="11"/>
  <c r="U112" i="11"/>
  <c r="U65" i="11"/>
  <c r="U135" i="11"/>
  <c r="U82" i="11"/>
  <c r="U35" i="11"/>
  <c r="U203" i="11"/>
  <c r="U117" i="11"/>
  <c r="U70" i="11"/>
  <c r="U17" i="11"/>
  <c r="U197" i="11"/>
  <c r="U158" i="11"/>
  <c r="U152" i="11"/>
  <c r="U105" i="11"/>
  <c r="U52" i="11"/>
  <c r="U208" i="11"/>
  <c r="U140" i="11"/>
  <c r="U40" i="11"/>
  <c r="U192" i="11"/>
  <c r="U213" i="11"/>
  <c r="U163" i="11"/>
  <c r="U157" i="11"/>
  <c r="U110" i="11"/>
  <c r="U57" i="11"/>
  <c r="U207" i="11"/>
  <c r="U145" i="11"/>
  <c r="U92" i="11"/>
  <c r="U45" i="11"/>
  <c r="U218" i="11"/>
  <c r="U168" i="11"/>
  <c r="U127" i="11"/>
  <c r="U80" i="11"/>
  <c r="U27" i="11"/>
  <c r="U15" i="11"/>
  <c r="U6" i="11"/>
  <c r="AA111" i="11" l="1"/>
  <c r="O111" i="14"/>
  <c r="O111" i="13"/>
  <c r="AA34" i="11"/>
  <c r="O34" i="13"/>
  <c r="O34" i="14"/>
  <c r="AA71" i="11"/>
  <c r="O71" i="13"/>
  <c r="O71" i="14"/>
  <c r="AA50" i="11"/>
  <c r="O50" i="14"/>
  <c r="O50" i="13"/>
  <c r="O197" i="14"/>
  <c r="O197" i="13"/>
  <c r="AA114" i="11"/>
  <c r="O114" i="13"/>
  <c r="O114" i="14"/>
  <c r="AA213" i="11"/>
  <c r="O213" i="13"/>
  <c r="O213" i="14"/>
  <c r="AA162" i="11"/>
  <c r="O162" i="13"/>
  <c r="O162" i="14"/>
  <c r="AA136" i="11"/>
  <c r="O136" i="13"/>
  <c r="O136" i="14"/>
  <c r="AA90" i="11"/>
  <c r="O90" i="13"/>
  <c r="O90" i="14"/>
  <c r="AA84" i="11"/>
  <c r="O84" i="14"/>
  <c r="O84" i="13"/>
  <c r="AA32" i="11"/>
  <c r="O32" i="14"/>
  <c r="O32" i="13"/>
  <c r="AA139" i="11"/>
  <c r="O139" i="14"/>
  <c r="O139" i="13"/>
  <c r="AA67" i="11"/>
  <c r="O67" i="14"/>
  <c r="O67" i="13"/>
  <c r="AA35" i="11"/>
  <c r="O35" i="13"/>
  <c r="O35" i="14"/>
  <c r="AA15" i="11"/>
  <c r="O15" i="13"/>
  <c r="O15" i="14"/>
  <c r="AA134" i="11"/>
  <c r="O134" i="13"/>
  <c r="O134" i="14"/>
  <c r="AA66" i="11"/>
  <c r="O66" i="14"/>
  <c r="O66" i="13"/>
  <c r="AA82" i="11"/>
  <c r="O82" i="14"/>
  <c r="O82" i="13"/>
  <c r="AA182" i="11"/>
  <c r="O182" i="14"/>
  <c r="O182" i="13"/>
  <c r="AA156" i="11"/>
  <c r="O156" i="13"/>
  <c r="O156" i="14"/>
  <c r="AA110" i="11"/>
  <c r="O110" i="14"/>
  <c r="O110" i="13"/>
  <c r="AA104" i="11"/>
  <c r="O104" i="14"/>
  <c r="O104" i="13"/>
  <c r="AA52" i="11"/>
  <c r="O52" i="14"/>
  <c r="O52" i="13"/>
  <c r="AA159" i="11"/>
  <c r="O159" i="13"/>
  <c r="O159" i="14"/>
  <c r="AA87" i="11"/>
  <c r="O87" i="14"/>
  <c r="O87" i="13"/>
  <c r="AA55" i="11"/>
  <c r="O55" i="13"/>
  <c r="O55" i="14"/>
  <c r="AA31" i="11"/>
  <c r="O31" i="14"/>
  <c r="O31" i="13"/>
  <c r="AA154" i="11"/>
  <c r="O154" i="13"/>
  <c r="O154" i="14"/>
  <c r="AA86" i="11"/>
  <c r="O86" i="13"/>
  <c r="O86" i="14"/>
  <c r="AA137" i="11"/>
  <c r="O137" i="13"/>
  <c r="O137" i="14"/>
  <c r="AA96" i="11"/>
  <c r="O96" i="13"/>
  <c r="O96" i="14"/>
  <c r="AA26" i="11"/>
  <c r="O26" i="13"/>
  <c r="O26" i="14"/>
  <c r="AA221" i="11"/>
  <c r="O221" i="13"/>
  <c r="O221" i="14"/>
  <c r="AA202" i="11"/>
  <c r="O202" i="13"/>
  <c r="O202" i="14"/>
  <c r="AA176" i="11"/>
  <c r="O176" i="14"/>
  <c r="O176" i="13"/>
  <c r="AA130" i="11"/>
  <c r="O130" i="13"/>
  <c r="O130" i="14"/>
  <c r="AA124" i="11"/>
  <c r="O124" i="13"/>
  <c r="O124" i="14"/>
  <c r="AA72" i="11"/>
  <c r="O72" i="14"/>
  <c r="O72" i="13"/>
  <c r="AA179" i="11"/>
  <c r="O179" i="13"/>
  <c r="O179" i="14"/>
  <c r="AA107" i="11"/>
  <c r="O107" i="14"/>
  <c r="O107" i="13"/>
  <c r="AA75" i="11"/>
  <c r="O75" i="14"/>
  <c r="O75" i="13"/>
  <c r="AA51" i="11"/>
  <c r="O51" i="14"/>
  <c r="O51" i="13"/>
  <c r="AA174" i="11"/>
  <c r="O174" i="13"/>
  <c r="O174" i="14"/>
  <c r="AA106" i="11"/>
  <c r="O106" i="13"/>
  <c r="O106" i="14"/>
  <c r="AA185" i="11"/>
  <c r="O185" i="13"/>
  <c r="O185" i="14"/>
  <c r="AA203" i="11"/>
  <c r="O203" i="14"/>
  <c r="O203" i="13"/>
  <c r="AA178" i="11"/>
  <c r="O178" i="13"/>
  <c r="O178" i="14"/>
  <c r="AA27" i="11"/>
  <c r="O27" i="13"/>
  <c r="O27" i="14"/>
  <c r="AA217" i="11"/>
  <c r="O217" i="13"/>
  <c r="O217" i="14"/>
  <c r="AA196" i="11"/>
  <c r="O196" i="13"/>
  <c r="O196" i="14"/>
  <c r="AA144" i="11"/>
  <c r="O144" i="14"/>
  <c r="O144" i="13"/>
  <c r="AA92" i="11"/>
  <c r="O92" i="13"/>
  <c r="O92" i="14"/>
  <c r="AA199" i="11"/>
  <c r="O199" i="14"/>
  <c r="O199" i="13"/>
  <c r="AA127" i="11"/>
  <c r="O127" i="14"/>
  <c r="O127" i="13"/>
  <c r="AA95" i="11"/>
  <c r="O95" i="13"/>
  <c r="O95" i="14"/>
  <c r="AA131" i="11"/>
  <c r="O131" i="14"/>
  <c r="O131" i="13"/>
  <c r="AA194" i="11"/>
  <c r="O194" i="13"/>
  <c r="O194" i="14"/>
  <c r="AA226" i="11"/>
  <c r="O226" i="13"/>
  <c r="O226" i="14"/>
  <c r="AA62" i="11"/>
  <c r="O62" i="13"/>
  <c r="O62" i="14"/>
  <c r="AA225" i="11"/>
  <c r="O225" i="14"/>
  <c r="O225" i="13"/>
  <c r="AA171" i="11"/>
  <c r="O171" i="13"/>
  <c r="O171" i="14"/>
  <c r="AA122" i="11"/>
  <c r="O122" i="13"/>
  <c r="O122" i="14"/>
  <c r="AA164" i="11"/>
  <c r="O164" i="14"/>
  <c r="O164" i="13"/>
  <c r="AA214" i="11"/>
  <c r="O214" i="14"/>
  <c r="O214" i="13"/>
  <c r="AA11" i="11"/>
  <c r="O11" i="14"/>
  <c r="O11" i="13"/>
  <c r="AA47" i="11"/>
  <c r="O47" i="13"/>
  <c r="O47" i="14"/>
  <c r="AA28" i="11"/>
  <c r="O28" i="14"/>
  <c r="O28" i="13"/>
  <c r="AA49" i="11"/>
  <c r="O49" i="13"/>
  <c r="O49" i="14"/>
  <c r="AA14" i="11"/>
  <c r="O14" i="13"/>
  <c r="O14" i="14"/>
  <c r="AA190" i="11"/>
  <c r="O190" i="14"/>
  <c r="O190" i="13"/>
  <c r="AA184" i="11"/>
  <c r="O184" i="13"/>
  <c r="O184" i="14"/>
  <c r="AA132" i="11"/>
  <c r="O132" i="13"/>
  <c r="O132" i="14"/>
  <c r="AA146" i="11"/>
  <c r="O146" i="14"/>
  <c r="O146" i="13"/>
  <c r="AA167" i="11"/>
  <c r="O167" i="13"/>
  <c r="O167" i="14"/>
  <c r="AA135" i="11"/>
  <c r="O135" i="13"/>
  <c r="O135" i="14"/>
  <c r="AA20" i="11"/>
  <c r="O20" i="13"/>
  <c r="O20" i="14"/>
  <c r="AA12" i="11"/>
  <c r="O12" i="14"/>
  <c r="O12" i="13"/>
  <c r="AA48" i="11"/>
  <c r="O48" i="13"/>
  <c r="O48" i="14"/>
  <c r="AA46" i="11"/>
  <c r="O46" i="14"/>
  <c r="O46" i="13"/>
  <c r="AA211" i="11"/>
  <c r="O211" i="13"/>
  <c r="O211" i="14"/>
  <c r="AA210" i="11"/>
  <c r="O210" i="13"/>
  <c r="O210" i="14"/>
  <c r="AA186" i="11"/>
  <c r="O186" i="14"/>
  <c r="O186" i="13"/>
  <c r="AA187" i="11"/>
  <c r="O187" i="13"/>
  <c r="O187" i="14"/>
  <c r="AA155" i="11"/>
  <c r="O155" i="14"/>
  <c r="O155" i="13"/>
  <c r="AA40" i="11"/>
  <c r="O40" i="14"/>
  <c r="O40" i="13"/>
  <c r="AA25" i="11"/>
  <c r="O25" i="13"/>
  <c r="O25" i="14"/>
  <c r="AA68" i="11"/>
  <c r="O68" i="13"/>
  <c r="O68" i="14"/>
  <c r="AA201" i="11"/>
  <c r="O201" i="13"/>
  <c r="O201" i="14"/>
  <c r="AA119" i="11"/>
  <c r="O119" i="14"/>
  <c r="O119" i="13"/>
  <c r="AA147" i="11"/>
  <c r="O147" i="14"/>
  <c r="O147" i="13"/>
  <c r="AA224" i="11"/>
  <c r="O224" i="13"/>
  <c r="O224" i="14"/>
  <c r="AA88" i="11"/>
  <c r="O88" i="13"/>
  <c r="O88" i="14"/>
  <c r="AA121" i="11"/>
  <c r="O121" i="13"/>
  <c r="O121" i="14"/>
  <c r="AA39" i="11"/>
  <c r="O39" i="14"/>
  <c r="O39" i="13"/>
  <c r="AA161" i="11"/>
  <c r="O161" i="14"/>
  <c r="O161" i="13"/>
  <c r="AA218" i="11"/>
  <c r="O218" i="13"/>
  <c r="O218" i="14"/>
  <c r="AA94" i="11"/>
  <c r="O94" i="13"/>
  <c r="O94" i="14"/>
  <c r="AA219" i="11"/>
  <c r="O219" i="14"/>
  <c r="O219" i="13"/>
  <c r="AA23" i="11"/>
  <c r="O23" i="14"/>
  <c r="O23" i="13"/>
  <c r="AA60" i="11"/>
  <c r="O60" i="14"/>
  <c r="O60" i="13"/>
  <c r="AA109" i="11"/>
  <c r="O109" i="14"/>
  <c r="O109" i="13"/>
  <c r="AA63" i="11"/>
  <c r="O63" i="14"/>
  <c r="O63" i="13"/>
  <c r="AA17" i="11"/>
  <c r="O17" i="13"/>
  <c r="O17" i="14"/>
  <c r="AA18" i="11"/>
  <c r="O18" i="14"/>
  <c r="O18" i="13"/>
  <c r="AA192" i="11"/>
  <c r="O192" i="14"/>
  <c r="O192" i="13"/>
  <c r="AA53" i="11"/>
  <c r="O53" i="13"/>
  <c r="O53" i="14"/>
  <c r="AA227" i="11"/>
  <c r="O227" i="14"/>
  <c r="O227" i="13"/>
  <c r="AA195" i="11"/>
  <c r="O195" i="13"/>
  <c r="O195" i="14"/>
  <c r="AA80" i="11"/>
  <c r="O80" i="13"/>
  <c r="O80" i="14"/>
  <c r="AA65" i="11"/>
  <c r="O65" i="14"/>
  <c r="O65" i="13"/>
  <c r="AA108" i="11"/>
  <c r="O108" i="13"/>
  <c r="O108" i="14"/>
  <c r="AA7" i="11"/>
  <c r="O7" i="14"/>
  <c r="O7" i="13"/>
  <c r="AA191" i="11"/>
  <c r="O191" i="13"/>
  <c r="O191" i="14"/>
  <c r="AA56" i="11"/>
  <c r="O56" i="14"/>
  <c r="O56" i="13"/>
  <c r="AA76" i="11"/>
  <c r="O76" i="14"/>
  <c r="O76" i="13"/>
  <c r="AA142" i="11"/>
  <c r="O142" i="14"/>
  <c r="O142" i="13"/>
  <c r="AA8" i="11"/>
  <c r="O8" i="14"/>
  <c r="O8" i="13"/>
  <c r="AA207" i="11"/>
  <c r="O207" i="13"/>
  <c r="O207" i="14"/>
  <c r="AA45" i="11"/>
  <c r="O45" i="13"/>
  <c r="O45" i="14"/>
  <c r="AA129" i="11"/>
  <c r="O129" i="14"/>
  <c r="O129" i="13"/>
  <c r="AA83" i="11"/>
  <c r="O83" i="13"/>
  <c r="O83" i="14"/>
  <c r="AA37" i="11"/>
  <c r="O37" i="13"/>
  <c r="O37" i="14"/>
  <c r="AA38" i="11"/>
  <c r="O38" i="14"/>
  <c r="O38" i="13"/>
  <c r="AA212" i="11"/>
  <c r="O212" i="13"/>
  <c r="O212" i="14"/>
  <c r="AA73" i="11"/>
  <c r="O73" i="13"/>
  <c r="O73" i="14"/>
  <c r="AA21" i="11"/>
  <c r="O21" i="14"/>
  <c r="O21" i="13"/>
  <c r="AA215" i="11"/>
  <c r="O215" i="14"/>
  <c r="O215" i="13"/>
  <c r="AA100" i="11"/>
  <c r="O100" i="13"/>
  <c r="O100" i="14"/>
  <c r="AA85" i="11"/>
  <c r="O85" i="14"/>
  <c r="O85" i="13"/>
  <c r="AA128" i="11"/>
  <c r="O128" i="13"/>
  <c r="O128" i="14"/>
  <c r="AA19" i="11"/>
  <c r="O19" i="14"/>
  <c r="O19" i="13"/>
  <c r="AA228" i="11"/>
  <c r="O228" i="14"/>
  <c r="O228" i="13"/>
  <c r="AA158" i="11"/>
  <c r="O158" i="14"/>
  <c r="O158" i="13"/>
  <c r="AA177" i="11"/>
  <c r="O177" i="14"/>
  <c r="O177" i="13"/>
  <c r="AA54" i="11"/>
  <c r="O54" i="14"/>
  <c r="O54" i="13"/>
  <c r="AA30" i="11"/>
  <c r="O30" i="14"/>
  <c r="O30" i="13"/>
  <c r="AA74" i="11"/>
  <c r="O74" i="14"/>
  <c r="O74" i="13"/>
  <c r="AA64" i="11"/>
  <c r="O64" i="14"/>
  <c r="O64" i="13"/>
  <c r="AA222" i="11"/>
  <c r="O222" i="14"/>
  <c r="O222" i="13"/>
  <c r="AA112" i="11"/>
  <c r="O112" i="14"/>
  <c r="O112" i="13"/>
  <c r="AA204" i="11"/>
  <c r="O204" i="14"/>
  <c r="O204" i="13"/>
  <c r="AA33" i="11"/>
  <c r="O33" i="13"/>
  <c r="O33" i="14"/>
  <c r="AA149" i="11"/>
  <c r="O149" i="13"/>
  <c r="O149" i="14"/>
  <c r="AA103" i="11"/>
  <c r="O103" i="14"/>
  <c r="O103" i="13"/>
  <c r="AA57" i="11"/>
  <c r="O57" i="13"/>
  <c r="O57" i="14"/>
  <c r="AA58" i="11"/>
  <c r="O58" i="13"/>
  <c r="O58" i="14"/>
  <c r="AA10" i="11"/>
  <c r="O10" i="13"/>
  <c r="O10" i="14"/>
  <c r="AA93" i="11"/>
  <c r="O93" i="13"/>
  <c r="O93" i="14"/>
  <c r="AA41" i="11"/>
  <c r="O41" i="13"/>
  <c r="O41" i="14"/>
  <c r="AA13" i="11"/>
  <c r="O13" i="14"/>
  <c r="O13" i="13"/>
  <c r="AA120" i="11"/>
  <c r="O120" i="14"/>
  <c r="O120" i="13"/>
  <c r="AA105" i="11"/>
  <c r="O105" i="13"/>
  <c r="O105" i="14"/>
  <c r="AA148" i="11"/>
  <c r="O148" i="13"/>
  <c r="O148" i="14"/>
  <c r="AA42" i="11"/>
  <c r="O42" i="13"/>
  <c r="O42" i="14"/>
  <c r="AA157" i="11"/>
  <c r="O157" i="14"/>
  <c r="O157" i="13"/>
  <c r="AA223" i="11"/>
  <c r="O223" i="14"/>
  <c r="O223" i="13"/>
  <c r="AA79" i="11"/>
  <c r="O79" i="13"/>
  <c r="O79" i="14"/>
  <c r="AA44" i="11"/>
  <c r="O44" i="13"/>
  <c r="O44" i="14"/>
  <c r="AA70" i="11"/>
  <c r="O70" i="14"/>
  <c r="O70" i="13"/>
  <c r="AA170" i="11"/>
  <c r="O170" i="14"/>
  <c r="O170" i="13"/>
  <c r="AA152" i="11"/>
  <c r="O152" i="14"/>
  <c r="O152" i="13"/>
  <c r="AA43" i="11"/>
  <c r="O43" i="13"/>
  <c r="O43" i="14"/>
  <c r="AA175" i="11"/>
  <c r="O175" i="14"/>
  <c r="O175" i="13"/>
  <c r="AA169" i="11"/>
  <c r="O169" i="13"/>
  <c r="O169" i="14"/>
  <c r="AA123" i="11"/>
  <c r="O123" i="13"/>
  <c r="O123" i="14"/>
  <c r="AA77" i="11"/>
  <c r="O77" i="14"/>
  <c r="O77" i="13"/>
  <c r="AA78" i="11"/>
  <c r="O78" i="13"/>
  <c r="O78" i="14"/>
  <c r="AA126" i="11"/>
  <c r="O126" i="13"/>
  <c r="O126" i="14"/>
  <c r="AA113" i="11"/>
  <c r="O113" i="13"/>
  <c r="O113" i="14"/>
  <c r="AA61" i="11"/>
  <c r="O61" i="13"/>
  <c r="O61" i="14"/>
  <c r="AA91" i="11"/>
  <c r="O91" i="13"/>
  <c r="O91" i="14"/>
  <c r="AA140" i="11"/>
  <c r="O140" i="14"/>
  <c r="O140" i="13"/>
  <c r="AA125" i="11"/>
  <c r="O125" i="14"/>
  <c r="O125" i="13"/>
  <c r="AA168" i="11"/>
  <c r="O168" i="14"/>
  <c r="O168" i="13"/>
  <c r="AA183" i="11"/>
  <c r="O183" i="14"/>
  <c r="O183" i="13"/>
  <c r="AA173" i="11"/>
  <c r="O173" i="13"/>
  <c r="O173" i="14"/>
  <c r="AA200" i="11"/>
  <c r="O200" i="13"/>
  <c r="O200" i="14"/>
  <c r="AA141" i="11"/>
  <c r="O141" i="14"/>
  <c r="O141" i="13"/>
  <c r="AA59" i="11"/>
  <c r="O59" i="13"/>
  <c r="O59" i="14"/>
  <c r="AA24" i="11"/>
  <c r="O24" i="14"/>
  <c r="O24" i="13"/>
  <c r="AA220" i="11"/>
  <c r="O220" i="14"/>
  <c r="O220" i="13"/>
  <c r="AA16" i="11"/>
  <c r="O16" i="13"/>
  <c r="O16" i="14"/>
  <c r="AA150" i="11"/>
  <c r="O150" i="14"/>
  <c r="O150" i="13"/>
  <c r="AA29" i="11"/>
  <c r="O29" i="13"/>
  <c r="O29" i="14"/>
  <c r="AA115" i="11"/>
  <c r="O115" i="13"/>
  <c r="O115" i="14"/>
  <c r="AA89" i="11"/>
  <c r="O89" i="14"/>
  <c r="O89" i="13"/>
  <c r="AA189" i="11"/>
  <c r="O189" i="13"/>
  <c r="O189" i="14"/>
  <c r="AA143" i="11"/>
  <c r="O143" i="13"/>
  <c r="O143" i="14"/>
  <c r="AA97" i="11"/>
  <c r="O97" i="14"/>
  <c r="O97" i="13"/>
  <c r="AA98" i="11"/>
  <c r="O98" i="13"/>
  <c r="O98" i="14"/>
  <c r="AA166" i="11"/>
  <c r="O166" i="14"/>
  <c r="O166" i="13"/>
  <c r="AA133" i="11"/>
  <c r="O133" i="14"/>
  <c r="O133" i="13"/>
  <c r="AA81" i="11"/>
  <c r="O81" i="13"/>
  <c r="O81" i="14"/>
  <c r="AA151" i="11"/>
  <c r="O151" i="14"/>
  <c r="O151" i="13"/>
  <c r="AA160" i="11"/>
  <c r="O160" i="14"/>
  <c r="O160" i="13"/>
  <c r="AA145" i="11"/>
  <c r="O145" i="14"/>
  <c r="O145" i="13"/>
  <c r="AA188" i="11"/>
  <c r="O188" i="14"/>
  <c r="O188" i="13"/>
  <c r="AA138" i="11"/>
  <c r="O138" i="14"/>
  <c r="O138" i="13"/>
  <c r="AA36" i="11"/>
  <c r="O36" i="13"/>
  <c r="O36" i="14"/>
  <c r="AA193" i="11"/>
  <c r="O193" i="13"/>
  <c r="O193" i="14"/>
  <c r="AA205" i="11"/>
  <c r="O205" i="14"/>
  <c r="O205" i="13"/>
  <c r="AA102" i="11"/>
  <c r="O102" i="13"/>
  <c r="O102" i="14"/>
  <c r="AA198" i="11"/>
  <c r="O198" i="13"/>
  <c r="O198" i="14"/>
  <c r="AA181" i="11"/>
  <c r="O181" i="13"/>
  <c r="O181" i="14"/>
  <c r="O99" i="14"/>
  <c r="O99" i="13"/>
  <c r="AA116" i="11"/>
  <c r="O116" i="13"/>
  <c r="O116" i="14"/>
  <c r="AA216" i="11"/>
  <c r="O216" i="13"/>
  <c r="O216" i="14"/>
  <c r="AA69" i="11"/>
  <c r="O69" i="14"/>
  <c r="O69" i="13"/>
  <c r="AA172" i="11"/>
  <c r="O172" i="13"/>
  <c r="O172" i="14"/>
  <c r="AA22" i="11"/>
  <c r="O22" i="14"/>
  <c r="O22" i="13"/>
  <c r="AA209" i="11"/>
  <c r="O209" i="14"/>
  <c r="O209" i="13"/>
  <c r="AA163" i="11"/>
  <c r="O163" i="13"/>
  <c r="O163" i="14"/>
  <c r="AA117" i="11"/>
  <c r="O117" i="13"/>
  <c r="O117" i="14"/>
  <c r="AA118" i="11"/>
  <c r="O118" i="14"/>
  <c r="O118" i="13"/>
  <c r="AA206" i="11"/>
  <c r="O206" i="13"/>
  <c r="O206" i="14"/>
  <c r="AA153" i="11"/>
  <c r="O153" i="14"/>
  <c r="O153" i="13"/>
  <c r="AA101" i="11"/>
  <c r="O101" i="13"/>
  <c r="O101" i="14"/>
  <c r="AA9" i="11"/>
  <c r="O9" i="13"/>
  <c r="O9" i="14"/>
  <c r="AA180" i="11"/>
  <c r="O180" i="13"/>
  <c r="O180" i="14"/>
  <c r="AA165" i="11"/>
  <c r="O165" i="14"/>
  <c r="O165" i="13"/>
  <c r="AA208" i="11"/>
  <c r="O208" i="13"/>
  <c r="O208" i="14"/>
  <c r="AA197" i="11"/>
  <c r="AJ30" i="11"/>
  <c r="L230" i="32"/>
  <c r="P105" i="13" l="1"/>
  <c r="P105" i="14"/>
  <c r="P56" i="14"/>
  <c r="P56" i="13"/>
  <c r="P67" i="13"/>
  <c r="P67" i="14"/>
  <c r="P25" i="13"/>
  <c r="P25" i="14"/>
  <c r="P225" i="13"/>
  <c r="P225" i="14"/>
  <c r="P8" i="14"/>
  <c r="P8" i="13"/>
  <c r="P119" i="14"/>
  <c r="P119" i="13"/>
  <c r="P46" i="14"/>
  <c r="P46" i="13"/>
  <c r="P164" i="14"/>
  <c r="P164" i="13"/>
  <c r="P86" i="13"/>
  <c r="P86" i="14"/>
  <c r="P90" i="13"/>
  <c r="P90" i="14"/>
  <c r="P121" i="13"/>
  <c r="P121" i="14"/>
  <c r="P204" i="14"/>
  <c r="P204" i="13"/>
  <c r="P52" i="13"/>
  <c r="P52" i="14"/>
  <c r="P16" i="13"/>
  <c r="P16" i="14"/>
  <c r="P183" i="13"/>
  <c r="P183" i="14"/>
  <c r="P116" i="13"/>
  <c r="P116" i="14"/>
  <c r="P133" i="14"/>
  <c r="P133" i="13"/>
  <c r="P177" i="13"/>
  <c r="P177" i="14"/>
  <c r="P212" i="13"/>
  <c r="P212" i="14"/>
  <c r="P129" i="14"/>
  <c r="P129" i="13"/>
  <c r="P53" i="14"/>
  <c r="P53" i="13"/>
  <c r="P130" i="13"/>
  <c r="P130" i="14"/>
  <c r="P71" i="13"/>
  <c r="P71" i="14"/>
  <c r="P106" i="14"/>
  <c r="P106" i="13"/>
  <c r="AK30" i="11"/>
  <c r="P197" i="14"/>
  <c r="P197" i="13"/>
  <c r="P180" i="13"/>
  <c r="P180" i="14"/>
  <c r="P172" i="13"/>
  <c r="P172" i="14"/>
  <c r="P160" i="14"/>
  <c r="P160" i="13"/>
  <c r="P120" i="14"/>
  <c r="P120" i="13"/>
  <c r="P74" i="13"/>
  <c r="P74" i="14"/>
  <c r="P215" i="14"/>
  <c r="P215" i="13"/>
  <c r="P191" i="13"/>
  <c r="P191" i="14"/>
  <c r="P80" i="14"/>
  <c r="P80" i="13"/>
  <c r="P17" i="13"/>
  <c r="P17" i="14"/>
  <c r="P23" i="14"/>
  <c r="P23" i="13"/>
  <c r="P199" i="14"/>
  <c r="P199" i="13"/>
  <c r="P174" i="14"/>
  <c r="P174" i="13"/>
  <c r="P182" i="13"/>
  <c r="P182" i="14"/>
  <c r="P140" i="14"/>
  <c r="P140" i="13"/>
  <c r="P143" i="13"/>
  <c r="P143" i="14"/>
  <c r="P141" i="14"/>
  <c r="P141" i="13"/>
  <c r="P126" i="13"/>
  <c r="P126" i="14"/>
  <c r="P169" i="13"/>
  <c r="P169" i="14"/>
  <c r="P42" i="13"/>
  <c r="P42" i="14"/>
  <c r="P103" i="14"/>
  <c r="P103" i="13"/>
  <c r="P128" i="13"/>
  <c r="P128" i="14"/>
  <c r="P88" i="14"/>
  <c r="P88" i="13"/>
  <c r="P47" i="14"/>
  <c r="P47" i="13"/>
  <c r="P203" i="14"/>
  <c r="P203" i="13"/>
  <c r="P26" i="13"/>
  <c r="P26" i="14"/>
  <c r="P139" i="14"/>
  <c r="P139" i="13"/>
  <c r="P93" i="13"/>
  <c r="P93" i="14"/>
  <c r="P213" i="13"/>
  <c r="P213" i="14"/>
  <c r="P161" i="14"/>
  <c r="P161" i="13"/>
  <c r="P14" i="13"/>
  <c r="P14" i="14"/>
  <c r="P83" i="13"/>
  <c r="P83" i="14"/>
  <c r="P124" i="13"/>
  <c r="P124" i="14"/>
  <c r="P19" i="14"/>
  <c r="P19" i="13"/>
  <c r="P187" i="13"/>
  <c r="P187" i="14"/>
  <c r="P36" i="14"/>
  <c r="P36" i="13"/>
  <c r="P134" i="14"/>
  <c r="P134" i="13"/>
  <c r="P152" i="13"/>
  <c r="P152" i="14"/>
  <c r="P29" i="13"/>
  <c r="P29" i="14"/>
  <c r="P170" i="14"/>
  <c r="P170" i="13"/>
  <c r="P112" i="13"/>
  <c r="P112" i="14"/>
  <c r="P186" i="14"/>
  <c r="P186" i="13"/>
  <c r="P132" i="13"/>
  <c r="P132" i="14"/>
  <c r="P122" i="13"/>
  <c r="P122" i="14"/>
  <c r="P131" i="14"/>
  <c r="P131" i="13"/>
  <c r="P104" i="14"/>
  <c r="P104" i="13"/>
  <c r="P136" i="14"/>
  <c r="P136" i="13"/>
  <c r="P114" i="14"/>
  <c r="P114" i="13"/>
  <c r="P145" i="14"/>
  <c r="P145" i="13"/>
  <c r="P64" i="14"/>
  <c r="P64" i="13"/>
  <c r="P60" i="14"/>
  <c r="P60" i="13"/>
  <c r="P190" i="14"/>
  <c r="P190" i="13"/>
  <c r="P153" i="14"/>
  <c r="P153" i="13"/>
  <c r="P38" i="13"/>
  <c r="P38" i="14"/>
  <c r="P40" i="14"/>
  <c r="P40" i="13"/>
  <c r="P135" i="13"/>
  <c r="P135" i="14"/>
  <c r="P62" i="14"/>
  <c r="P62" i="13"/>
  <c r="P217" i="14"/>
  <c r="P217" i="13"/>
  <c r="P179" i="13"/>
  <c r="P179" i="14"/>
  <c r="P176" i="14"/>
  <c r="P176" i="13"/>
  <c r="P87" i="14"/>
  <c r="P87" i="13"/>
  <c r="P15" i="13"/>
  <c r="P15" i="14"/>
  <c r="P157" i="14"/>
  <c r="P157" i="13"/>
  <c r="P28" i="13"/>
  <c r="P28" i="14"/>
  <c r="P156" i="13"/>
  <c r="P156" i="14"/>
  <c r="P196" i="13"/>
  <c r="P196" i="14"/>
  <c r="P168" i="13"/>
  <c r="P168" i="14"/>
  <c r="P138" i="14"/>
  <c r="P138" i="13"/>
  <c r="P151" i="14"/>
  <c r="P151" i="13"/>
  <c r="P13" i="13"/>
  <c r="P13" i="14"/>
  <c r="P21" i="13"/>
  <c r="P21" i="14"/>
  <c r="P142" i="14"/>
  <c r="P142" i="13"/>
  <c r="P7" i="14"/>
  <c r="P7" i="13"/>
  <c r="P63" i="14"/>
  <c r="P63" i="13"/>
  <c r="P219" i="14"/>
  <c r="P219" i="13"/>
  <c r="P201" i="13"/>
  <c r="P201" i="14"/>
  <c r="P48" i="13"/>
  <c r="P48" i="14"/>
  <c r="P154" i="13"/>
  <c r="P154" i="14"/>
  <c r="P163" i="13"/>
  <c r="P163" i="14"/>
  <c r="P79" i="13"/>
  <c r="P79" i="14"/>
  <c r="P200" i="13"/>
  <c r="P200" i="14"/>
  <c r="P78" i="13"/>
  <c r="P78" i="14"/>
  <c r="P175" i="14"/>
  <c r="P175" i="13"/>
  <c r="P149" i="13"/>
  <c r="P149" i="14"/>
  <c r="P85" i="14"/>
  <c r="P85" i="13"/>
  <c r="P45" i="14"/>
  <c r="P45" i="13"/>
  <c r="P192" i="14"/>
  <c r="P192" i="13"/>
  <c r="P11" i="14"/>
  <c r="P11" i="13"/>
  <c r="P32" i="14"/>
  <c r="P32" i="13"/>
  <c r="P34" i="14"/>
  <c r="P34" i="13"/>
  <c r="P220" i="14"/>
  <c r="P220" i="13"/>
  <c r="P9" i="13"/>
  <c r="P9" i="14"/>
  <c r="P195" i="13"/>
  <c r="P195" i="14"/>
  <c r="P49" i="14"/>
  <c r="P49" i="13"/>
  <c r="P92" i="13"/>
  <c r="P92" i="14"/>
  <c r="P51" i="14"/>
  <c r="P51" i="13"/>
  <c r="P82" i="14"/>
  <c r="P82" i="13"/>
  <c r="P59" i="13"/>
  <c r="P59" i="14"/>
  <c r="P117" i="13"/>
  <c r="P117" i="14"/>
  <c r="P30" i="14"/>
  <c r="P30" i="13"/>
  <c r="P209" i="14"/>
  <c r="P209" i="13"/>
  <c r="P189" i="13"/>
  <c r="P189" i="14"/>
  <c r="P148" i="13"/>
  <c r="P148" i="14"/>
  <c r="P224" i="13"/>
  <c r="P224" i="14"/>
  <c r="P210" i="13"/>
  <c r="P210" i="14"/>
  <c r="P95" i="13"/>
  <c r="P95" i="14"/>
  <c r="P185" i="13"/>
  <c r="P185" i="14"/>
  <c r="P96" i="13"/>
  <c r="P96" i="14"/>
  <c r="P50" i="14"/>
  <c r="P50" i="13"/>
  <c r="P65" i="14"/>
  <c r="P65" i="13"/>
  <c r="P113" i="14"/>
  <c r="P113" i="13"/>
  <c r="P44" i="13"/>
  <c r="P44" i="14"/>
  <c r="P20" i="13"/>
  <c r="P20" i="14"/>
  <c r="P107" i="13"/>
  <c r="P107" i="14"/>
  <c r="P206" i="13"/>
  <c r="P206" i="14"/>
  <c r="P24" i="14"/>
  <c r="P24" i="13"/>
  <c r="P223" i="14"/>
  <c r="P223" i="13"/>
  <c r="P58" i="14"/>
  <c r="P58" i="13"/>
  <c r="P37" i="13"/>
  <c r="P37" i="14"/>
  <c r="P39" i="14"/>
  <c r="P39" i="13"/>
  <c r="P167" i="13"/>
  <c r="P167" i="14"/>
  <c r="P226" i="13"/>
  <c r="P226" i="14"/>
  <c r="P27" i="13"/>
  <c r="P27" i="14"/>
  <c r="P72" i="14"/>
  <c r="P72" i="13"/>
  <c r="P202" i="13"/>
  <c r="P202" i="14"/>
  <c r="P159" i="13"/>
  <c r="P159" i="14"/>
  <c r="P57" i="13"/>
  <c r="P57" i="14"/>
  <c r="P97" i="14"/>
  <c r="P97" i="13"/>
  <c r="P55" i="13"/>
  <c r="P55" i="14"/>
  <c r="P166" i="14"/>
  <c r="P166" i="13"/>
  <c r="P158" i="14"/>
  <c r="P158" i="13"/>
  <c r="P208" i="13"/>
  <c r="P208" i="14"/>
  <c r="P181" i="13"/>
  <c r="P181" i="14"/>
  <c r="P188" i="13"/>
  <c r="P188" i="14"/>
  <c r="P150" i="13"/>
  <c r="P150" i="14"/>
  <c r="P125" i="13"/>
  <c r="P125" i="14"/>
  <c r="P70" i="13"/>
  <c r="P70" i="14"/>
  <c r="P41" i="14"/>
  <c r="P41" i="13"/>
  <c r="P222" i="13"/>
  <c r="P222" i="14"/>
  <c r="P76" i="14"/>
  <c r="P76" i="13"/>
  <c r="P108" i="13"/>
  <c r="P108" i="14"/>
  <c r="P109" i="14"/>
  <c r="P109" i="13"/>
  <c r="P94" i="13"/>
  <c r="P94" i="14"/>
  <c r="P68" i="13"/>
  <c r="P68" i="14"/>
  <c r="P184" i="14"/>
  <c r="P184" i="13"/>
  <c r="P171" i="14"/>
  <c r="P171" i="13"/>
  <c r="P31" i="13"/>
  <c r="P31" i="14"/>
  <c r="P110" i="13"/>
  <c r="P110" i="14"/>
  <c r="P162" i="13"/>
  <c r="P162" i="14"/>
  <c r="P146" i="13"/>
  <c r="P146" i="14"/>
  <c r="P115" i="14"/>
  <c r="P115" i="13"/>
  <c r="P102" i="13"/>
  <c r="P102" i="14"/>
  <c r="P205" i="13"/>
  <c r="P205" i="14"/>
  <c r="P98" i="14"/>
  <c r="P98" i="13"/>
  <c r="P61" i="13"/>
  <c r="P61" i="14"/>
  <c r="P77" i="13"/>
  <c r="P77" i="14"/>
  <c r="P43" i="14"/>
  <c r="P43" i="13"/>
  <c r="P33" i="13"/>
  <c r="P33" i="14"/>
  <c r="P228" i="14"/>
  <c r="P228" i="13"/>
  <c r="P207" i="14"/>
  <c r="P207" i="13"/>
  <c r="P155" i="14"/>
  <c r="P155" i="13"/>
  <c r="P214" i="14"/>
  <c r="P214" i="13"/>
  <c r="P35" i="14"/>
  <c r="P35" i="13"/>
  <c r="P84" i="14"/>
  <c r="P84" i="13"/>
  <c r="P178" i="14"/>
  <c r="P178" i="13"/>
  <c r="P218" i="13"/>
  <c r="P218" i="14"/>
  <c r="P123" i="14"/>
  <c r="P123" i="13"/>
  <c r="P221" i="13"/>
  <c r="P221" i="14"/>
  <c r="P99" i="13"/>
  <c r="P99" i="14"/>
  <c r="P91" i="13"/>
  <c r="P91" i="14"/>
  <c r="P10" i="13"/>
  <c r="P10" i="14"/>
  <c r="P69" i="14"/>
  <c r="P69" i="13"/>
  <c r="P216" i="13"/>
  <c r="P216" i="14"/>
  <c r="P193" i="13"/>
  <c r="P193" i="14"/>
  <c r="P81" i="13"/>
  <c r="P81" i="14"/>
  <c r="P54" i="14"/>
  <c r="P54" i="13"/>
  <c r="P73" i="14"/>
  <c r="P73" i="13"/>
  <c r="P227" i="14"/>
  <c r="P227" i="13"/>
  <c r="P12" i="14"/>
  <c r="P12" i="13"/>
  <c r="P144" i="13"/>
  <c r="P144" i="14"/>
  <c r="P75" i="14"/>
  <c r="P75" i="13"/>
  <c r="P66" i="14"/>
  <c r="P66" i="13"/>
  <c r="P194" i="13"/>
  <c r="P194" i="14"/>
  <c r="P198" i="13"/>
  <c r="P198" i="14"/>
  <c r="P101" i="13"/>
  <c r="P101" i="14"/>
  <c r="P165" i="14"/>
  <c r="P165" i="13"/>
  <c r="P118" i="14"/>
  <c r="P118" i="13"/>
  <c r="P22" i="14"/>
  <c r="P22" i="13"/>
  <c r="P89" i="13"/>
  <c r="P89" i="14"/>
  <c r="P173" i="13"/>
  <c r="P173" i="14"/>
  <c r="P100" i="13"/>
  <c r="P100" i="14"/>
  <c r="P18" i="14"/>
  <c r="P18" i="13"/>
  <c r="P147" i="14"/>
  <c r="P147" i="13"/>
  <c r="P211" i="13"/>
  <c r="P211" i="14"/>
  <c r="P127" i="14"/>
  <c r="P127" i="13"/>
  <c r="P137" i="13"/>
  <c r="P137" i="14"/>
  <c r="P111" i="13"/>
  <c r="P111" i="14"/>
  <c r="I230" i="11"/>
  <c r="J230" i="11"/>
  <c r="Y6" i="11" l="1"/>
  <c r="N6" i="14" l="1"/>
  <c r="N230" i="14" s="1"/>
  <c r="N231" i="14" s="1"/>
  <c r="N6" i="13"/>
  <c r="N230" i="13" s="1"/>
  <c r="N231" i="13" s="1"/>
  <c r="Z6" i="11"/>
  <c r="AI16" i="11"/>
  <c r="F230" i="21"/>
  <c r="G230" i="14"/>
  <c r="M231" i="14" s="1"/>
  <c r="E230" i="14"/>
  <c r="O6" i="13" l="1"/>
  <c r="O230" i="13" s="1"/>
  <c r="O231" i="13" s="1"/>
  <c r="O6" i="14"/>
  <c r="O230" i="14" s="1"/>
  <c r="O231" i="14" s="1"/>
  <c r="AA6" i="11"/>
  <c r="AJ16" i="11"/>
  <c r="G230" i="21"/>
  <c r="M231" i="21" s="1"/>
  <c r="G230" i="23"/>
  <c r="M231" i="23" s="1"/>
  <c r="F230" i="23"/>
  <c r="E230" i="23"/>
  <c r="AK16" i="11" l="1"/>
  <c r="P6" i="13"/>
  <c r="P230" i="13" s="1"/>
  <c r="P231" i="13" s="1"/>
  <c r="P6" i="14"/>
  <c r="P230" i="14" s="1"/>
  <c r="P231" i="14" s="1"/>
  <c r="A5" i="25"/>
  <c r="H230" i="25" l="1"/>
  <c r="G230" i="25"/>
  <c r="F230" i="25"/>
  <c r="G230" i="20"/>
  <c r="F230" i="20"/>
  <c r="E230" i="20"/>
  <c r="G230" i="18"/>
  <c r="F230" i="18"/>
  <c r="E230" i="18"/>
  <c r="G230" i="15"/>
  <c r="F230" i="15"/>
  <c r="E230" i="15"/>
  <c r="G230" i="11"/>
  <c r="F230" i="11"/>
  <c r="E230" i="11"/>
  <c r="E230" i="21" l="1"/>
</calcChain>
</file>

<file path=xl/sharedStrings.xml><?xml version="1.0" encoding="utf-8"?>
<sst xmlns="http://schemas.openxmlformats.org/spreadsheetml/2006/main" count="7275" uniqueCount="489">
  <si>
    <t>ANAPOLIS</t>
  </si>
  <si>
    <t>409 - ABADIA DE GOIAS</t>
  </si>
  <si>
    <t>233 - ACREUNA</t>
  </si>
  <si>
    <t>354 - ADELANDIA</t>
  </si>
  <si>
    <t>344 - AGUA FRIA DE GOIAS</t>
  </si>
  <si>
    <t>131 - AGUA LIMPA</t>
  </si>
  <si>
    <t>516 - AGUAS LINDAS DE GOIAS</t>
  </si>
  <si>
    <t>132 - ALEXANIA</t>
  </si>
  <si>
    <t>134 - ALOANDIA</t>
  </si>
  <si>
    <t>359 - ALTO HORIZONTE</t>
  </si>
  <si>
    <t>086 - ALTO PARAISO DE GOIAS</t>
  </si>
  <si>
    <t>094 - ALVORADA DO NORTE</t>
  </si>
  <si>
    <t>340 - AMARALINA</t>
  </si>
  <si>
    <t>238 - AMERICANO DO BRASIL</t>
  </si>
  <si>
    <t>136 - AMORINOPOLIS</t>
  </si>
  <si>
    <t>002 - ANAPOLIS</t>
  </si>
  <si>
    <t>138 - ANHANGUERA</t>
  </si>
  <si>
    <t>030 - ANICUNS</t>
  </si>
  <si>
    <t>139 - APARECIDA DE GOIANIA</t>
  </si>
  <si>
    <t>236 - APARECIDA DO RIO DOCE</t>
  </si>
  <si>
    <t>140 - APORE</t>
  </si>
  <si>
    <t>087 - ARACU</t>
  </si>
  <si>
    <t>055 - ARAGARCAS</t>
  </si>
  <si>
    <t>141 - ARAGOIANIA</t>
  </si>
  <si>
    <t>295 - ARAGUAPAZ</t>
  </si>
  <si>
    <t>-</t>
  </si>
  <si>
    <t>253 - ARENOPOLIS</t>
  </si>
  <si>
    <t>145 - ARUANA</t>
  </si>
  <si>
    <t>114 - AURILANDIA</t>
  </si>
  <si>
    <t>269 - BONFINOPOLIS</t>
  </si>
  <si>
    <t>414 - BONOPOLIS</t>
  </si>
  <si>
    <t>066 - CABECEIRAS</t>
  </si>
  <si>
    <t>155 - CACHOEIRA ALTA</t>
  </si>
  <si>
    <t>125 - CACHOEIRA DOURADA</t>
  </si>
  <si>
    <t>100 - CAMPINORTE</t>
  </si>
  <si>
    <t>115 - CAMPO ALEGRE DE GOIAS</t>
  </si>
  <si>
    <t>311 - CAMPO LIMPO DE GOIAS</t>
  </si>
  <si>
    <t>050 - CAMPOS BELOS</t>
  </si>
  <si>
    <t>356 - CAMPOS VERDES</t>
  </si>
  <si>
    <t>081 - CARMO DO RIO VERDE</t>
  </si>
  <si>
    <t>307 - CASTELANDIA</t>
  </si>
  <si>
    <t>058 - CATURAI</t>
  </si>
  <si>
    <t>158 - CAVALCANTE</t>
  </si>
  <si>
    <t>056 - CERES</t>
  </si>
  <si>
    <t>270 - CEZARINA</t>
  </si>
  <si>
    <t>281 - CIDADE OCIDENTAL</t>
  </si>
  <si>
    <t>276 - COCALZINHO DE GOIAS</t>
  </si>
  <si>
    <t>160 - CORREGO DO OURO</t>
  </si>
  <si>
    <t>069 - CORUMBAIBA</t>
  </si>
  <si>
    <t>023 - CRISTALINA</t>
  </si>
  <si>
    <t>042 - CRISTIANOPOLIS</t>
  </si>
  <si>
    <t>162 - CRIXAS</t>
  </si>
  <si>
    <t>121 - CROMINIA</t>
  </si>
  <si>
    <t>084 - CUMARI</t>
  </si>
  <si>
    <t>163 - DAMIANOPOLIS</t>
  </si>
  <si>
    <t>164 - DAMOLANDIA</t>
  </si>
  <si>
    <t>165 - DAVINOPOLIS</t>
  </si>
  <si>
    <t>166 - DIORAMA</t>
  </si>
  <si>
    <t>174 - DIVINOPOLIS DE GOIAS</t>
  </si>
  <si>
    <t>124 - DOVERLANDIA</t>
  </si>
  <si>
    <t>370 - EDEALINA</t>
  </si>
  <si>
    <t>169 - EDEIA</t>
  </si>
  <si>
    <t>170 - ESTRELA DO NORTE</t>
  </si>
  <si>
    <t>060 - FAZENDA NOVA</t>
  </si>
  <si>
    <t>054 - FIRMINOPOLIS</t>
  </si>
  <si>
    <t>171 - FLORES DE GOIAS</t>
  </si>
  <si>
    <t>025 - FORMOSA</t>
  </si>
  <si>
    <t>172 - FORMOSO</t>
  </si>
  <si>
    <t>517 - GAMELEIRA DE GOIAS</t>
  </si>
  <si>
    <t>175 - GOIANAPOLIS</t>
  </si>
  <si>
    <t>020 - GOIANDIRA</t>
  </si>
  <si>
    <t>014 - GOIANESIA</t>
  </si>
  <si>
    <t>001 - GOIANIA</t>
  </si>
  <si>
    <t>045 - GOIANIRA</t>
  </si>
  <si>
    <t>024 - GOIAS</t>
  </si>
  <si>
    <t>021 - GOIATUBA</t>
  </si>
  <si>
    <t>254 - GOUVELANDIA</t>
  </si>
  <si>
    <t>072 - GUAPO</t>
  </si>
  <si>
    <t>407 - GUARAITA</t>
  </si>
  <si>
    <t>176 - GUARANI DE GOIAS</t>
  </si>
  <si>
    <t>284 - GUARINOS</t>
  </si>
  <si>
    <t>177 - HEITORAI</t>
  </si>
  <si>
    <t>178 - HIDROLANDIA</t>
  </si>
  <si>
    <t>179 - HIDROLINA</t>
  </si>
  <si>
    <t>048 - IACIARA</t>
  </si>
  <si>
    <t>305 - INACIOLANDIA</t>
  </si>
  <si>
    <t>297 - INDIARA</t>
  </si>
  <si>
    <t>026 - INHUMAS</t>
  </si>
  <si>
    <t>105 - IPIRANGA DE GOIAS</t>
  </si>
  <si>
    <t>027 - IPORA</t>
  </si>
  <si>
    <t>180 - ISRAELANDIA</t>
  </si>
  <si>
    <t>013 - ITABERAI</t>
  </si>
  <si>
    <t>293 - ITAGUARI</t>
  </si>
  <si>
    <t>065 - ITAGUARU</t>
  </si>
  <si>
    <t>070 - ITAJA</t>
  </si>
  <si>
    <t>036 - ITAPACI</t>
  </si>
  <si>
    <t>183 - ITAPIRAPUA</t>
  </si>
  <si>
    <t>043 - ITAPURANGA</t>
  </si>
  <si>
    <t>185 - ITARUMA</t>
  </si>
  <si>
    <t>034 - ITAUCU</t>
  </si>
  <si>
    <t>005 - ITUMBIARA</t>
  </si>
  <si>
    <t>186 - IVOLANDIA</t>
  </si>
  <si>
    <t>187 - JANDAIA</t>
  </si>
  <si>
    <t>018 - JARAGUA</t>
  </si>
  <si>
    <t>007 - JATAI</t>
  </si>
  <si>
    <t>188 - JAUPACI</t>
  </si>
  <si>
    <t>423 - JESUPOLIS</t>
  </si>
  <si>
    <t>078 - JOVIANIA</t>
  </si>
  <si>
    <t>029 - JUSSARA</t>
  </si>
  <si>
    <t>285 - LAGOA SANTA</t>
  </si>
  <si>
    <t>017 - LUZIANIA</t>
  </si>
  <si>
    <t>190 - MAIRIPOTABA</t>
  </si>
  <si>
    <t>191 - MAMBAI</t>
  </si>
  <si>
    <t>090 - MARA ROSA</t>
  </si>
  <si>
    <t>192 - MARZAGAO</t>
  </si>
  <si>
    <t>092 - MAURILANDIA</t>
  </si>
  <si>
    <t>251 - MIMOSO DE GOIAS</t>
  </si>
  <si>
    <t>232 - MINACU</t>
  </si>
  <si>
    <t>077 - MOIPORA</t>
  </si>
  <si>
    <t>194 - MONTE ALEGRE DE GOIAS</t>
  </si>
  <si>
    <t>117 - MONTES CLAROS DE GOIAS</t>
  </si>
  <si>
    <t>242 - MONTIVIDIU</t>
  </si>
  <si>
    <t>446 - MONTIVIDIU DO NORTE</t>
  </si>
  <si>
    <t>006 - MORRINHOS</t>
  </si>
  <si>
    <t>308 - MORRO AGUDO DE GOIAS</t>
  </si>
  <si>
    <t>075 - MOZARLANDIA</t>
  </si>
  <si>
    <t>317 - MUNDO NOVO</t>
  </si>
  <si>
    <t>196 - MUTUNOPOLIS</t>
  </si>
  <si>
    <t>057 - NAZARIO</t>
  </si>
  <si>
    <t>049 - NEROPOLIS</t>
  </si>
  <si>
    <t>063 - NIQUELANDIA</t>
  </si>
  <si>
    <t>199 - NOVA AMERICA</t>
  </si>
  <si>
    <t>082 - NOVA AURORA</t>
  </si>
  <si>
    <t>318 - NOVA CRIXAS</t>
  </si>
  <si>
    <t>104 - NOVA GLORIA</t>
  </si>
  <si>
    <t>362 - NOVA IGUACU DE GOIAS</t>
  </si>
  <si>
    <t>074 - NOVA VENEZA</t>
  </si>
  <si>
    <t>116 - NOVO BRASIL</t>
  </si>
  <si>
    <t>119 - NOVO GAMA</t>
  </si>
  <si>
    <t>449 - NOVO PLANALTO</t>
  </si>
  <si>
    <t>037 - ORIZONA</t>
  </si>
  <si>
    <t>202 - OURO VERDE DE GOIAS</t>
  </si>
  <si>
    <t>109 - OUVIDOR</t>
  </si>
  <si>
    <t>040 - PADRE BERNARDO</t>
  </si>
  <si>
    <t>240 - PALESTINA DE GOIAS</t>
  </si>
  <si>
    <t>052 - PALMEIRAS DE GOIAS</t>
  </si>
  <si>
    <t>203 - PALMELO</t>
  </si>
  <si>
    <t>204 - PALMINOPOLIS</t>
  </si>
  <si>
    <t>102 - PARAUNA</t>
  </si>
  <si>
    <t>235 - PEROLANDIA</t>
  </si>
  <si>
    <t>041 - PETROLINA DE GOIAS</t>
  </si>
  <si>
    <t>211 - PILAR DE GOIAS</t>
  </si>
  <si>
    <t>015 - PIRACANJUBA</t>
  </si>
  <si>
    <t>213 - PIRANHAS</t>
  </si>
  <si>
    <t>111 - PIRENOPOLIS</t>
  </si>
  <si>
    <t>022 - PIRES DO RIO</t>
  </si>
  <si>
    <t>215 - PLANALTINA</t>
  </si>
  <si>
    <t>012 - PONTALINA</t>
  </si>
  <si>
    <t>073 - PORANGATU</t>
  </si>
  <si>
    <t>467 - PORTEIRAO</t>
  </si>
  <si>
    <t>218 - PORTELANDIA</t>
  </si>
  <si>
    <t>033 - POSSE</t>
  </si>
  <si>
    <t>252 - PROFESSOR JAMIL</t>
  </si>
  <si>
    <t>011 - QUIRINOPOLIS</t>
  </si>
  <si>
    <t>129 - RIALMA</t>
  </si>
  <si>
    <t>080 - RIANAPOLIS</t>
  </si>
  <si>
    <t>010 - RIO VERDE</t>
  </si>
  <si>
    <t>053 - RUBIATABA</t>
  </si>
  <si>
    <t>099 - SANCLERLANDIA</t>
  </si>
  <si>
    <t>127 - SANTA BARBARA DE GOIAS</t>
  </si>
  <si>
    <t>219 - SANTA CRUZ DE GOIAS</t>
  </si>
  <si>
    <t>272 - SANTA FE DE GOIAS</t>
  </si>
  <si>
    <t>009 - SANTA HELENA DE GOIAS</t>
  </si>
  <si>
    <t>062 - SANTA ISABEL</t>
  </si>
  <si>
    <t>103 - SANTA RITA DO ARAGUAIA</t>
  </si>
  <si>
    <t>220 - SANTA ROSA DE GOIAS</t>
  </si>
  <si>
    <t>312 - SANTA TEREZA DE GOIAS</t>
  </si>
  <si>
    <t>222 - SANTA TEREZINHA DE GOIAS</t>
  </si>
  <si>
    <t>457 - SANTO ANTONIO DA BARRA</t>
  </si>
  <si>
    <t>290 - SANTO ANTONIO DE GOIAS</t>
  </si>
  <si>
    <t>280 - SANTO ANTONIO DO DESCOBERTO</t>
  </si>
  <si>
    <t>223 - SAO DOMINGOS</t>
  </si>
  <si>
    <t>046 - SAO FRANCISCO DE GOIAS</t>
  </si>
  <si>
    <t>286 - SAO JOAO DA PARAUNA</t>
  </si>
  <si>
    <t>028 - SAO LUIS DE MONTES BELOS</t>
  </si>
  <si>
    <t>329 - SAO LUIZ DO NORTE</t>
  </si>
  <si>
    <t>067 - SAO MIGUEL DO ARAGUAIA</t>
  </si>
  <si>
    <t>358 - SAO MIGUEL DO PASSA QUATRO</t>
  </si>
  <si>
    <t>416 - SAO PATRICIO</t>
  </si>
  <si>
    <t>089 - SERRANOPOLIS</t>
  </si>
  <si>
    <t>096 - SILVANIA</t>
  </si>
  <si>
    <t>382 - SIMOLANDIA</t>
  </si>
  <si>
    <t>227 - SITIO DA ABADIA</t>
  </si>
  <si>
    <t>230 - TAQUARAL DE GOIAS</t>
  </si>
  <si>
    <t>296 - TERESINA DE GOIAS</t>
  </si>
  <si>
    <t>330 - TEREZOPOLIS DE GOIAS</t>
  </si>
  <si>
    <t>083 - TRES RANCHOS</t>
  </si>
  <si>
    <t>101 - TRINDADE</t>
  </si>
  <si>
    <t>095 - TURVANIA</t>
  </si>
  <si>
    <t>291 - TURVELANDIA</t>
  </si>
  <si>
    <t>387 - UIRAPURU</t>
  </si>
  <si>
    <t>047 - URUACU</t>
  </si>
  <si>
    <t>019 - URUANA</t>
  </si>
  <si>
    <t>076 - URUTAI</t>
  </si>
  <si>
    <t>113 - VALPARAISO DE GOIAS</t>
  </si>
  <si>
    <t>283 - VARJAO</t>
  </si>
  <si>
    <t>038 - VIANOPOLIS</t>
  </si>
  <si>
    <t>403 - VILA BOA</t>
  </si>
  <si>
    <t>367 - VILA PROPICIO</t>
  </si>
  <si>
    <t>TOTAL</t>
  </si>
  <si>
    <t>RIO VERDE</t>
  </si>
  <si>
    <t>SANTO ANTONIO DA BARRA</t>
  </si>
  <si>
    <t>CODIGO</t>
  </si>
  <si>
    <t>Municipio</t>
  </si>
  <si>
    <t>ABADIA DE GOIAS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</si>
  <si>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</si>
  <si>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</si>
  <si>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</si>
  <si>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</si>
  <si>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</si>
  <si>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</si>
  <si>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</si>
  <si>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</si>
  <si>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</si>
  <si>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</si>
  <si>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</si>
  <si>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</si>
  <si>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</si>
  <si>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</si>
  <si>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</si>
  <si>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</si>
  <si>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</si>
  <si>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</si>
  <si>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</si>
  <si>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</si>
  <si>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</si>
  <si>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</si>
  <si>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</si>
  <si>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</si>
  <si>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</si>
  <si>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147 - AVELINOPOLIS</t>
  </si>
  <si>
    <t>AVELINOPOLIS</t>
  </si>
  <si>
    <t>150 - BALIZA</t>
  </si>
  <si>
    <t>BALIZA</t>
  </si>
  <si>
    <t>110 - BARRO ALTO</t>
  </si>
  <si>
    <t>BARRO ALTO</t>
  </si>
  <si>
    <t>097 - BELA VISTA DE GOIAS</t>
  </si>
  <si>
    <t>BELA VISTA DE GOIAS</t>
  </si>
  <si>
    <t>151 - BOM JARDIM DE GOIAS</t>
  </si>
  <si>
    <t>BOM JARDIM DE GOIAS</t>
  </si>
  <si>
    <t>BOM JESUS DE GOIÁS</t>
  </si>
  <si>
    <t>BONFINOPOLIS</t>
  </si>
  <si>
    <t>BONOPOLIS</t>
  </si>
  <si>
    <t>152 - BRAZABRANTES</t>
  </si>
  <si>
    <t>BRAZABRANTES</t>
  </si>
  <si>
    <t>154 - BRITANIA</t>
  </si>
  <si>
    <t>BRITANIA</t>
  </si>
  <si>
    <t>401 - BURITI DE GOIAS</t>
  </si>
  <si>
    <t>BURITI DE GOIAS</t>
  </si>
  <si>
    <t>331 - BURITINOPOLIS</t>
  </si>
  <si>
    <t>BURITINOPOLIS</t>
  </si>
  <si>
    <t>CABECEIRAS</t>
  </si>
  <si>
    <t>CACHOEIRA ALTA</t>
  </si>
  <si>
    <t>CACHOEIRA DOURADA</t>
  </si>
  <si>
    <t>059 - CACU</t>
  </si>
  <si>
    <t>CACU</t>
  </si>
  <si>
    <t>008 - CAIAPONIA</t>
  </si>
  <si>
    <t>CAIAPONIA</t>
  </si>
  <si>
    <t>343 - CALDAZINHA</t>
  </si>
  <si>
    <t>CALDAZINHA</t>
  </si>
  <si>
    <t>157 - CAMPESTRE DE GOIAS</t>
  </si>
  <si>
    <t>CAMPESTRE DE GOIAS</t>
  </si>
  <si>
    <t>314 - CAMPINACU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</si>
  <si>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</si>
  <si>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</si>
  <si>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</si>
  <si>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</si>
  <si>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</si>
  <si>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</si>
  <si>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</si>
  <si>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</si>
  <si>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CATURAI</t>
  </si>
  <si>
    <t>CAVALCANTE</t>
  </si>
  <si>
    <t>CERES</t>
  </si>
  <si>
    <t>CEZARINA</t>
  </si>
  <si>
    <t>CIDADE OCIDENTAL</t>
  </si>
  <si>
    <t>COCALZINHO DE GOIAS</t>
  </si>
  <si>
    <t>CORREGO DO OURO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</si>
  <si>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</si>
  <si>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</si>
  <si>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</si>
  <si>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</si>
  <si>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</si>
  <si>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</si>
  <si>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</si>
  <si>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</si>
  <si>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</si>
  <si>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</si>
  <si>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</si>
  <si>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</si>
  <si>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</si>
  <si>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</si>
  <si>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</si>
  <si>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</si>
  <si>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</si>
  <si>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</si>
  <si>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</si>
  <si>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</si>
  <si>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</si>
  <si>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</si>
  <si>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</si>
  <si>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</si>
  <si>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</si>
  <si>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</si>
  <si>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</si>
  <si>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</si>
  <si>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</si>
  <si>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</si>
  <si>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</si>
  <si>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</si>
  <si>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</si>
  <si>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</si>
  <si>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HIDROLANDIA</t>
  </si>
  <si>
    <t>HIDROLINA</t>
  </si>
  <si>
    <t>IACIARA</t>
  </si>
  <si>
    <t>INACIOLANDIA</t>
  </si>
  <si>
    <t>INDIARA</t>
  </si>
  <si>
    <t>INHUMAS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</si>
  <si>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</si>
  <si>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</si>
  <si>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</si>
  <si>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</si>
  <si>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</si>
  <si>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</si>
  <si>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</si>
  <si>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</si>
  <si>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</si>
  <si>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</si>
  <si>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</si>
  <si>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</si>
  <si>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</si>
  <si>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</si>
  <si>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</si>
  <si>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</si>
  <si>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</si>
  <si>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</si>
  <si>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</si>
  <si>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</si>
  <si>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JUSSARA</t>
  </si>
  <si>
    <t>LAGOA SANTA</t>
  </si>
  <si>
    <t>LUZIANIA</t>
  </si>
  <si>
    <t>MAIRIPOTABA</t>
  </si>
  <si>
    <t>MAMBAI</t>
  </si>
  <si>
    <t>MARA ROSA</t>
  </si>
  <si>
    <t>MARZAGAO</t>
  </si>
  <si>
    <t>MAURILANDIA</t>
  </si>
  <si>
    <t>MIMOSO DE GOIAS</t>
  </si>
  <si>
    <t>MINACU</t>
  </si>
  <si>
    <t>MOIPORA</t>
  </si>
  <si>
    <t>MONTE ALEGRE DE GOIAS</t>
  </si>
  <si>
    <t>MONTES CLAROS DE GOIAS</t>
  </si>
  <si>
    <t>MONTIVIDIU</t>
  </si>
  <si>
    <t>MONTIVIDIU DO NORTE</t>
  </si>
  <si>
    <t>MORRINHOS</t>
  </si>
  <si>
    <t>MORRO AGUDO DE GOIAS</t>
  </si>
  <si>
    <t>MOZARLANDIA</t>
  </si>
  <si>
    <t>MUNDO NOVO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</si>
  <si>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</si>
  <si>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</si>
  <si>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</si>
  <si>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</si>
  <si>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</si>
  <si>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</si>
  <si>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</si>
  <si>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</si>
  <si>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</si>
  <si>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</si>
  <si>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</si>
  <si>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</si>
  <si>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</si>
  <si>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</si>
  <si>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</si>
  <si>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</si>
  <si>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</si>
  <si>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</si>
  <si>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</si>
  <si>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</si>
  <si>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</si>
  <si>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PARAUNA</t>
  </si>
  <si>
    <t>PEROLANDIA</t>
  </si>
  <si>
    <t>PETROLINA DE GOIAS</t>
  </si>
  <si>
    <t>PILAR DE GOIAS</t>
  </si>
  <si>
    <t>PIRACANJUBA</t>
  </si>
  <si>
    <t>PIRANHAS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</si>
  <si>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</si>
  <si>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</si>
  <si>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</si>
  <si>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</si>
  <si>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</si>
  <si>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</si>
  <si>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</si>
  <si>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</si>
  <si>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</si>
  <si>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</si>
  <si>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</si>
  <si>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</si>
  <si>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</si>
  <si>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</si>
  <si>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</si>
  <si>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</si>
  <si>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</si>
  <si>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</si>
  <si>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</si>
  <si>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</si>
  <si>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ROSA DE GOIAS</t>
  </si>
  <si>
    <t>SANTA TEREZA DE GOIAS</t>
  </si>
  <si>
    <t>SANTA TEREZINHA DE GOIAS</t>
  </si>
  <si>
    <t>SANTO ANTONIO DE GOIAS</t>
  </si>
  <si>
    <t>SANTO ANTONIO DO DESCOBERTO</t>
  </si>
  <si>
    <t>SAO DOMINGOS</t>
  </si>
  <si>
    <t>SAO FRANCISCO DE GOIAS</t>
  </si>
  <si>
    <t>224 - SAO JOAO D'ALIANCA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</si>
  <si>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</si>
  <si>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</si>
  <si>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</si>
  <si>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</si>
  <si>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</si>
  <si>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</si>
  <si>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</si>
  <si>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SERRANOPOLIS</t>
  </si>
  <si>
    <t>SILVANIA</t>
  </si>
  <si>
    <t>SIMOLANDIA</t>
  </si>
  <si>
    <t>SITIO DA ABADIA</t>
  </si>
  <si>
    <t>TAQUARAL DE GOIAS</t>
  </si>
  <si>
    <t>TERESINA DE GOIAS</t>
  </si>
  <si>
    <t>TEREZOPOLIS DE GOIAS</t>
  </si>
  <si>
    <t>TRES RANCHOS</t>
  </si>
  <si>
    <t>TRINDADE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</si>
  <si>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</si>
  <si>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</si>
  <si>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</si>
  <si>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</si>
  <si>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</si>
  <si>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</si>
  <si>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</si>
  <si>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</si>
  <si>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</si>
  <si>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VILA BOA</t>
  </si>
  <si>
    <t>VILA PROPICIO</t>
  </si>
  <si>
    <t>BOM JESUS DE GOIAS</t>
  </si>
  <si>
    <t>AG026 - POPULAÇÃO URBANA ATENDIDA COM ABASTECIMENTO DE ÁGUA (un)</t>
  </si>
  <si>
    <t>AG011 - VOLUME DE ÁGUA FATURADO (m³)</t>
  </si>
  <si>
    <t>AG003 - QUANTIDADE DE ECONOMIAS ATIVAS DE ÁGUA (un)</t>
  </si>
  <si>
    <t>ES016 - POPULAÇÃO URBANA ATENDIDA COM ESGOTAMENTO SANITÁRIO (un)</t>
  </si>
  <si>
    <t>ES003 - QUANTIDADE DE ECONOMIAS ATIVAS DE ESGOTOS (un)</t>
  </si>
  <si>
    <t>ES007 - VOLUME DE ESGOTOS FATURADO (m³)</t>
  </si>
  <si>
    <t>ES006 - VOLUME DE ESGOTOS TRATADO (m³)</t>
  </si>
  <si>
    <t>085 - BOM JESUS DE GOIAS</t>
  </si>
  <si>
    <t>Centro</t>
  </si>
  <si>
    <t>Leste</t>
  </si>
  <si>
    <t>Oeste</t>
  </si>
  <si>
    <t>Agência Reguladora</t>
  </si>
  <si>
    <t>Microrregião</t>
  </si>
  <si>
    <t>AGR</t>
  </si>
  <si>
    <t>AMAE</t>
  </si>
  <si>
    <t>AR</t>
  </si>
  <si>
    <t>AG006 - VOLUME DE ÁGUA PRODUZIDO (ANUALIZADO) (m³)</t>
  </si>
  <si>
    <t>QUANTIDADE DE ECONOMIAS ATIVAS TOTAL (SAA + SES) (un)</t>
  </si>
  <si>
    <t>Realizado</t>
  </si>
  <si>
    <t>Estimado Capacidade EF</t>
  </si>
  <si>
    <t>Média</t>
  </si>
  <si>
    <t>2027/2026</t>
  </si>
  <si>
    <t>2028/2027</t>
  </si>
  <si>
    <t>2029/2028</t>
  </si>
  <si>
    <t>Crescimento Médio CEF</t>
  </si>
  <si>
    <t>Consumo per capta (m3/ano)</t>
  </si>
  <si>
    <t>Percentual somente esgoto</t>
  </si>
  <si>
    <t>média</t>
  </si>
  <si>
    <t>PROJEÇÃO QUANTIDADE DE ECONOMIAS ATIVAS TOTAL (SAA + SES) (un)</t>
  </si>
  <si>
    <t>Projeção somente esgoto</t>
  </si>
  <si>
    <t>PROJETADO</t>
  </si>
  <si>
    <t>2026/2025</t>
  </si>
  <si>
    <t>2025 (real)</t>
  </si>
  <si>
    <t>Ajustado</t>
  </si>
  <si>
    <t>real + CEF</t>
  </si>
  <si>
    <t>CEF</t>
  </si>
  <si>
    <t>Ajuste Projeção (crecimento CEF 2024)</t>
  </si>
  <si>
    <t>Consumo estimado</t>
  </si>
  <si>
    <t>Anexo I - Projeção dos Dados Físicos - 3º Ciclo de Revisão Tarifária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</si>
</sst>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\-??_-;_-@_-"/>
    <numFmt numFmtId="165" formatCode="000"/>
    <numFmt numFmtId="166" formatCode="_-* #,##0_-;\-* #,##0_-;_-* \-??_-;_-@_-"/>
    <numFmt numFmtId="167" formatCode="#,##0_ ;[Red]\-#,##0;_-\ &quot;-&quot;_-"/>
    <numFmt numFmtId="168" formatCode="0.0%"/>
  </numFmts>
  <fonts count="1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name val="Arial Narrow"/>
      <family val="2"/>
    </font>
    <font>
      <sz val="8"/>
      <name val="Calibri"/>
      <family val="2"/>
      <charset val="1"/>
    </font>
    <font>
      <b/>
      <sz val="14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rgb="FF2F5597"/>
      </patternFill>
    </fill>
    <fill>
      <patternFill patternType="solid">
        <fgColor theme="4" tint="-0.249977111117893"/>
        <bgColor rgb="FF2F5597"/>
      </patternFill>
    </fill>
    <fill>
      <patternFill patternType="solid">
        <fgColor theme="9" tint="-0.249977111117893"/>
        <bgColor rgb="FF339966"/>
      </patternFill>
    </fill>
    <fill>
      <patternFill patternType="solid">
        <fgColor theme="2"/>
        <bgColor rgb="FFFF99CC"/>
      </patternFill>
    </fill>
    <fill>
      <patternFill patternType="solid">
        <fgColor theme="2"/>
        <bgColor rgb="FFD9D9D9"/>
      </patternFill>
    </fill>
    <fill>
      <patternFill patternType="solid">
        <fgColor theme="2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7" fillId="0" borderId="0" applyBorder="0" applyProtection="0"/>
    <xf numFmtId="164" fontId="7" fillId="0" borderId="0" applyBorder="0" applyProtection="0"/>
    <xf numFmtId="0" fontId="1" fillId="0" borderId="0"/>
  </cellStyleXfs>
  <cellXfs count="47">
    <xf numFmtId="0" fontId="0" fillId="0" borderId="0" xfId="0"/>
    <xf numFmtId="165" fontId="0" fillId="0" borderId="0" xfId="0" applyNumberForma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66" fontId="7" fillId="0" borderId="0" xfId="1" applyNumberFormat="1" applyBorder="1" applyProtection="1"/>
    <xf numFmtId="3" fontId="0" fillId="0" borderId="0" xfId="0" applyNumberFormat="1"/>
    <xf numFmtId="166" fontId="3" fillId="2" borderId="0" xfId="0" applyNumberFormat="1" applyFont="1" applyFill="1"/>
    <xf numFmtId="0" fontId="4" fillId="2" borderId="0" xfId="0" applyFont="1" applyFill="1"/>
    <xf numFmtId="166" fontId="7" fillId="0" borderId="0" xfId="1" applyNumberFormat="1" applyBorder="1" applyAlignment="1" applyProtection="1">
      <alignment horizontal="right"/>
    </xf>
    <xf numFmtId="0" fontId="0" fillId="0" borderId="0" xfId="0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5" fillId="2" borderId="0" xfId="0" applyFont="1" applyFill="1"/>
    <xf numFmtId="166" fontId="6" fillId="2" borderId="0" xfId="0" applyNumberFormat="1" applyFont="1" applyFill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1" fontId="2" fillId="5" borderId="0" xfId="0" applyNumberFormat="1" applyFont="1" applyFill="1" applyAlignment="1">
      <alignment horizontal="left"/>
    </xf>
    <xf numFmtId="166" fontId="7" fillId="0" borderId="0" xfId="1" applyNumberFormat="1" applyBorder="1" applyAlignment="1" applyProtection="1">
      <alignment horizontal="center"/>
    </xf>
    <xf numFmtId="3" fontId="0" fillId="0" borderId="0" xfId="0" applyNumberFormat="1" applyAlignment="1">
      <alignment horizontal="center"/>
    </xf>
    <xf numFmtId="164" fontId="7" fillId="0" borderId="0" xfId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7" fontId="10" fillId="0" borderId="0" xfId="0" applyNumberFormat="1" applyFont="1" applyAlignment="1">
      <alignment horizontal="center" vertic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66" fontId="0" fillId="0" borderId="0" xfId="0" applyNumberFormat="1"/>
    <xf numFmtId="1" fontId="2" fillId="5" borderId="0" xfId="0" applyNumberFormat="1" applyFont="1" applyFill="1" applyAlignment="1">
      <alignment horizontal="center"/>
    </xf>
    <xf numFmtId="10" fontId="3" fillId="2" borderId="0" xfId="0" applyNumberFormat="1" applyFont="1" applyFill="1"/>
    <xf numFmtId="168" fontId="0" fillId="0" borderId="0" xfId="0" applyNumberFormat="1"/>
    <xf numFmtId="166" fontId="7" fillId="8" borderId="0" xfId="1" applyNumberFormat="1" applyFill="1" applyBorder="1" applyProtection="1"/>
    <xf numFmtId="167" fontId="10" fillId="9" borderId="0" xfId="0" applyNumberFormat="1" applyFont="1" applyFill="1" applyAlignment="1">
      <alignment horizontal="center" vertical="center"/>
    </xf>
    <xf numFmtId="166" fontId="0" fillId="8" borderId="0" xfId="0" applyNumberFormat="1" applyFill="1"/>
    <xf numFmtId="167" fontId="10" fillId="1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2" fillId="11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Border="1"/>
  </cellXfs>
  <cellStyles count="4">
    <cellStyle name="Normal" xfId="0" builtinId="0"/>
    <cellStyle name="Normal 2" xfId="3" xr:uid="{1601002B-9846-4FB3-9486-50844E870468}"/>
    <cellStyle name="Vírgula" xfId="1" builtinId="3"/>
    <cellStyle name="Vírgula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2E75B6"/>
      <rgbColor rgb="FF33CCCC"/>
      <rgbColor rgb="FF99CC00"/>
      <rgbColor rgb="FFFFCC00"/>
      <rgbColor rgb="FFBF9000"/>
      <rgbColor rgb="FFC55A11"/>
      <rgbColor rgb="FF595959"/>
      <rgbColor rgb="FF969696"/>
      <rgbColor rgb="FF2F5597"/>
      <rgbColor rgb="FF339966"/>
      <rgbColor rgb="FF003300"/>
      <rgbColor rgb="FF385724"/>
      <rgbColor rgb="FF993300"/>
      <rgbColor rgb="FF993366"/>
      <rgbColor rgb="FF1F4E7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Estimativa População</a:t>
            </a:r>
            <a:r>
              <a:rPr lang="en-US" baseline="0"/>
              <a:t> - Abadia de Goiás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Valores realizados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SAA'!$AE$15:$AK$15</c:f>
              <c:numCache>
                <c:formatCode>_-* #,##0_-;\-* #,##0_-;_-* \-??_-;_-@_-</c:formatCode>
                <c:ptCount val="7"/>
                <c:pt idx="0">
                  <c:v>6842.2209999999995</c:v>
                </c:pt>
                <c:pt idx="1">
                  <c:v>6972.9074000000001</c:v>
                </c:pt>
                <c:pt idx="2">
                  <c:v>7106.09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3-4390-80C3-56282D048CE9}"/>
            </c:ext>
          </c:extLst>
        </c:ser>
        <c:ser>
          <c:idx val="1"/>
          <c:order val="1"/>
          <c:tx>
            <c:v>Projeção Ajustada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SAA'!$AE$16:$AK$16</c:f>
              <c:numCache>
                <c:formatCode>_-* #,##0_-;\-* #,##0_-;_-* \-??_-;_-@_-</c:formatCode>
                <c:ptCount val="7"/>
                <c:pt idx="2">
                  <c:v>7106.09</c:v>
                </c:pt>
                <c:pt idx="3" formatCode="#,##0_ ;[Red]\-#,##0;_-\ &quot;-&quot;_-">
                  <c:v>7182.67762889601</c:v>
                </c:pt>
                <c:pt idx="4" formatCode="#,##0_ ;[Red]\-#,##0;_-\ &quot;-&quot;_-">
                  <c:v>7256.1603539178568</c:v>
                </c:pt>
                <c:pt idx="5" formatCode="#,##0_ ;[Red]\-#,##0;_-\ &quot;-&quot;_-">
                  <c:v>7327.5731430235955</c:v>
                </c:pt>
                <c:pt idx="6" formatCode="#,##0_ ;[Red]\-#,##0;_-\ &quot;-&quot;_-">
                  <c:v>7396.9159962132262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3-4390-80C3-56282D048CE9}"/>
            </c:ext>
          </c:extLst>
        </c:ser>
        <c:ser>
          <c:idx val="2"/>
          <c:order val="2"/>
          <c:tx>
            <c:v>Estudo Capacidade EF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SAA'!$AE$17:$AK$17</c:f>
              <c:numCache>
                <c:formatCode>#,##0_ ;[Red]\-#,##0;_-\ "-"_-</c:formatCode>
                <c:ptCount val="7"/>
                <c:pt idx="0">
                  <c:v>6712</c:v>
                </c:pt>
                <c:pt idx="1">
                  <c:v>6790</c:v>
                </c:pt>
                <c:pt idx="2">
                  <c:v>6866</c:v>
                </c:pt>
                <c:pt idx="3">
                  <c:v>6940</c:v>
                </c:pt>
                <c:pt idx="4">
                  <c:v>7011</c:v>
                </c:pt>
                <c:pt idx="5">
                  <c:v>7080</c:v>
                </c:pt>
                <c:pt idx="6">
                  <c:v>7147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3-4390-80C3-56282D04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3345983"/>
        <c:axId val="1183340159"/>
      </c:lineChart>
      <c:catAx>
        <c:axId val="118334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3340159"/>
        <c:crosses val="autoZero"/>
        <c:auto val="1"/>
        <c:lblAlgn val="ctr"/>
        <c:lblOffset val="100"/>
        <c:noMultiLvlLbl val="0"/>
      </c:catAx>
      <c:valAx>
        <c:axId val="118334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334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Estimativa População - Santo Antônio da Barra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Valores Realizados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SAA'!$AE$29:$AK$29</c:f>
              <c:numCache>
                <c:formatCode>_-* #,##0_-;\-* #,##0_-;_-* \-??_-;_-@_-</c:formatCode>
                <c:ptCount val="7"/>
                <c:pt idx="0">
                  <c:v>3817.0861</c:v>
                </c:pt>
                <c:pt idx="1">
                  <c:v>3843.8056999999999</c:v>
                </c:pt>
                <c:pt idx="2">
                  <c:v>3870.7123999999999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4-467F-9B43-9ECC95F75AF8}"/>
            </c:ext>
          </c:extLst>
        </c:ser>
        <c:ser>
          <c:idx val="1"/>
          <c:order val="1"/>
          <c:tx>
            <c:v>Projeção Ajustada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SAA'!$AE$30:$AK$30</c:f>
              <c:numCache>
                <c:formatCode>_-* #,##0_-;\-* #,##0_-;_-* \-??_-;_-@_-</c:formatCode>
                <c:ptCount val="7"/>
                <c:pt idx="2">
                  <c:v>3870.7123999999999</c:v>
                </c:pt>
                <c:pt idx="3" formatCode="#,##0_ ;[Red]\-#,##0;_-\ &quot;-&quot;_-">
                  <c:v>3912.6369927455921</c:v>
                </c:pt>
                <c:pt idx="4" formatCode="#,##0_ ;[Red]\-#,##0;_-\ &quot;-&quot;_-">
                  <c:v>3952.6116044332493</c:v>
                </c:pt>
                <c:pt idx="5" formatCode="#,##0_ ;[Red]\-#,##0;_-\ &quot;-&quot;_-">
                  <c:v>3991.6112255919397</c:v>
                </c:pt>
                <c:pt idx="6" formatCode="#,##0_ ;[Red]\-#,##0;_-\ &quot;-&quot;_-">
                  <c:v>4029.6358562216624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4-467F-9B43-9ECC95F75AF8}"/>
            </c:ext>
          </c:extLst>
        </c:ser>
        <c:ser>
          <c:idx val="2"/>
          <c:order val="2"/>
          <c:tx>
            <c:v>Estudo Capacidade EF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SAA'!$AE$31:$AK$31</c:f>
              <c:numCache>
                <c:formatCode>#,##0_ ;[Red]\-#,##0;_-\ "-"_-</c:formatCode>
                <c:ptCount val="7"/>
                <c:pt idx="0">
                  <c:v>3881</c:v>
                </c:pt>
                <c:pt idx="1">
                  <c:v>3926</c:v>
                </c:pt>
                <c:pt idx="2">
                  <c:v>3970</c:v>
                </c:pt>
                <c:pt idx="3">
                  <c:v>4013</c:v>
                </c:pt>
                <c:pt idx="4">
                  <c:v>4054</c:v>
                </c:pt>
                <c:pt idx="5">
                  <c:v>4094</c:v>
                </c:pt>
                <c:pt idx="6">
                  <c:v>4133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4-467F-9B43-9ECC95F75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7427119"/>
        <c:axId val="1007425039"/>
      </c:lineChart>
      <c:catAx>
        <c:axId val="100742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7425039"/>
        <c:crosses val="autoZero"/>
        <c:auto val="1"/>
        <c:lblAlgn val="ctr"/>
        <c:lblOffset val="100"/>
        <c:noMultiLvlLbl val="0"/>
      </c:catAx>
      <c:valAx>
        <c:axId val="100742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07427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SES'!$AE$15:$AK$15</c:f>
              <c:numCache>
                <c:formatCode>_-* #,##0_-;\-* #,##0_-;_-* \-??_-;_-@_-</c:formatCode>
                <c:ptCount val="7"/>
                <c:pt idx="0">
                  <c:v>3309.3888000000002</c:v>
                </c:pt>
                <c:pt idx="1">
                  <c:v>3350.3231999999998</c:v>
                </c:pt>
                <c:pt idx="2">
                  <c:v>3381.8112000000001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B-40A0-983A-42EA7A49A1F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SES'!$AE$16:$AK$16</c:f>
              <c:numCache>
                <c:formatCode>_-* #,##0_-;\-* #,##0_-;_-* \-??_-;_-@_-</c:formatCode>
                <c:ptCount val="7"/>
                <c:pt idx="2">
                  <c:v>3381.8112000000001</c:v>
                </c:pt>
                <c:pt idx="3" formatCode="#,##0_ ;[Red]\-#,##0;_-\ &quot;-&quot;_-">
                  <c:v>3418.2595001456448</c:v>
                </c:pt>
                <c:pt idx="4" formatCode="#,##0_ ;[Red]\-#,##0;_-\ &quot;-&quot;_-">
                  <c:v>3453.2301665016016</c:v>
                </c:pt>
                <c:pt idx="5" formatCode="#,##0_ ;[Red]\-#,##0;_-\ &quot;-&quot;_-">
                  <c:v>3487.2157436644329</c:v>
                </c:pt>
                <c:pt idx="6" formatCode="#,##0_ ;[Red]\-#,##0;_-\ &quot;-&quot;_-">
                  <c:v>3520.2162316341387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B-40A0-983A-42EA7A49A1F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'POPULAÇÃO ATENDIDA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'POPULAÇÃO ATENDIDA SES'!$AE$17:$AK$17</c:f>
              <c:numCache>
                <c:formatCode>#,##0_ ;[Red]\-#,##0;_-\ "-"_-</c:formatCode>
                <c:ptCount val="7"/>
                <c:pt idx="0">
                  <c:v>3305.2630465795428</c:v>
                </c:pt>
                <c:pt idx="1">
                  <c:v>3343.6734335928327</c:v>
                </c:pt>
                <c:pt idx="2">
                  <c:v>3381.0989388878338</c:v>
                </c:pt>
                <c:pt idx="3">
                  <c:v>3417.5395624645448</c:v>
                </c:pt>
                <c:pt idx="4">
                  <c:v>3452.502863463822</c:v>
                </c:pt>
                <c:pt idx="5">
                  <c:v>3486.4812827448095</c:v>
                </c:pt>
                <c:pt idx="6">
                  <c:v>3519.4748203075078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B-40A0-983A-42EA7A49A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2604799"/>
        <c:axId val="1072605215"/>
      </c:lineChart>
      <c:catAx>
        <c:axId val="107260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2605215"/>
        <c:crosses val="autoZero"/>
        <c:auto val="1"/>
        <c:lblAlgn val="ctr"/>
        <c:lblOffset val="100"/>
        <c:noMultiLvlLbl val="0"/>
      </c:catAx>
      <c:valAx>
        <c:axId val="107260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2604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SAA'!$AE$15:$AK$15</c:f>
              <c:numCache>
                <c:formatCode>_-* #,##0_-;\-* #,##0_-;_-* \-??_-;_-@_-</c:formatCode>
                <c:ptCount val="7"/>
                <c:pt idx="0">
                  <c:v>13179</c:v>
                </c:pt>
                <c:pt idx="1">
                  <c:v>13325</c:v>
                </c:pt>
                <c:pt idx="2">
                  <c:v>13518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9-4C27-A57F-3090C1929B3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SAA'!$AE$16:$AK$16</c:f>
              <c:numCache>
                <c:formatCode>_-* #,##0_-;\-* #,##0_-;_-* \-??_-;_-@_-</c:formatCode>
                <c:ptCount val="7"/>
                <c:pt idx="2">
                  <c:v>13518</c:v>
                </c:pt>
                <c:pt idx="3" formatCode="#,##0_ ;[Red]\-#,##0;_-\ &quot;-&quot;_-">
                  <c:v>13663.022269676634</c:v>
                </c:pt>
                <c:pt idx="4" formatCode="#,##0_ ;[Red]\-#,##0;_-\ &quot;-&quot;_-">
                  <c:v>13803.577028676022</c:v>
                </c:pt>
                <c:pt idx="5" formatCode="#,##0_ ;[Red]\-#,##0;_-\ &quot;-&quot;_-">
                  <c:v>13939.664276998168</c:v>
                </c:pt>
                <c:pt idx="6" formatCode="#,##0_ ;[Red]\-#,##0;_-\ &quot;-&quot;_-">
                  <c:v>14071.284014643072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9-4C27-A57F-3090C1929B3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SAA'!$AE$17:$AK$17</c:f>
              <c:numCache>
                <c:formatCode>#,##0_ ;[Red]\-#,##0;_-\ "-"_-</c:formatCode>
                <c:ptCount val="7"/>
                <c:pt idx="0">
                  <c:v>13234.665929669405</c:v>
                </c:pt>
                <c:pt idx="1">
                  <c:v>13572.262288258296</c:v>
                </c:pt>
                <c:pt idx="2">
                  <c:v>13724.030471477039</c:v>
                </c:pt>
                <c:pt idx="3">
                  <c:v>13871.263053817982</c:v>
                </c:pt>
                <c:pt idx="4">
                  <c:v>14013.960035281121</c:v>
                </c:pt>
                <c:pt idx="5">
                  <c:v>14152.121415866461</c:v>
                </c:pt>
                <c:pt idx="6">
                  <c:v>14285.747195573998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9-4C27-A57F-3090C192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9664319"/>
        <c:axId val="999667647"/>
      </c:lineChart>
      <c:catAx>
        <c:axId val="99966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667647"/>
        <c:crosses val="autoZero"/>
        <c:auto val="1"/>
        <c:lblAlgn val="ctr"/>
        <c:lblOffset val="100"/>
        <c:noMultiLvlLbl val="0"/>
      </c:catAx>
      <c:valAx>
        <c:axId val="99966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664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SAA'!$AE$29:$AK$29</c:f>
              <c:numCache>
                <c:formatCode>_-* #,##0_-;\-* #,##0_-;_-* \-??_-;_-@_-</c:formatCode>
                <c:ptCount val="7"/>
                <c:pt idx="0">
                  <c:v>171062</c:v>
                </c:pt>
                <c:pt idx="1">
                  <c:v>176611</c:v>
                </c:pt>
                <c:pt idx="2">
                  <c:v>182018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E-4CDE-AB39-319BD7E4646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SAA'!$AE$30:$AK$30</c:f>
              <c:numCache>
                <c:formatCode>_-* #,##0_-;\-* #,##0_-;_-* \-??_-;_-@_-</c:formatCode>
                <c:ptCount val="7"/>
                <c:pt idx="2">
                  <c:v>182018</c:v>
                </c:pt>
                <c:pt idx="3" formatCode="#,##0_ ;[Red]\-#,##0;_-\ &quot;-&quot;_-">
                  <c:v>184876.55055521993</c:v>
                </c:pt>
                <c:pt idx="4" formatCode="#,##0_ ;[Red]\-#,##0;_-\ &quot;-&quot;_-">
                  <c:v>186778.97027684795</c:v>
                </c:pt>
                <c:pt idx="5" formatCode="#,##0_ ;[Red]\-#,##0;_-\ &quot;-&quot;_-">
                  <c:v>188620.25194971618</c:v>
                </c:pt>
                <c:pt idx="6" formatCode="#,##0_ ;[Red]\-#,##0;_-\ &quot;-&quot;_-">
                  <c:v>190399.50304756538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E-4CDE-AB39-319BD7E4646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SAA'!$AE$28:$AK$28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SAA'!$AE$31:$AK$31</c:f>
              <c:numCache>
                <c:formatCode>#,##0_ ;[Red]\-#,##0;_-\ "-"_-</c:formatCode>
                <c:ptCount val="7"/>
                <c:pt idx="0">
                  <c:v>169170.34237561288</c:v>
                </c:pt>
                <c:pt idx="1">
                  <c:v>171140.79742397333</c:v>
                </c:pt>
                <c:pt idx="2">
                  <c:v>173055.52072466217</c:v>
                </c:pt>
                <c:pt idx="3">
                  <c:v>175773.31761755937</c:v>
                </c:pt>
                <c:pt idx="4">
                  <c:v>177582.06310186975</c:v>
                </c:pt>
                <c:pt idx="5">
                  <c:v>179332.68094570382</c:v>
                </c:pt>
                <c:pt idx="6">
                  <c:v>181024.3225703685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E-4CDE-AB39-319BD7E4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95935"/>
        <c:axId val="107598015"/>
      </c:lineChart>
      <c:catAx>
        <c:axId val="10759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598015"/>
        <c:crosses val="autoZero"/>
        <c:auto val="1"/>
        <c:lblAlgn val="ctr"/>
        <c:lblOffset val="100"/>
        <c:noMultiLvlLbl val="0"/>
      </c:catAx>
      <c:valAx>
        <c:axId val="10759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595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SES'!$AE$15:$AK$15</c:f>
              <c:numCache>
                <c:formatCode>_-* #,##0_-;\-* #,##0_-;_-* \-??_-;_-@_-</c:formatCode>
                <c:ptCount val="7"/>
                <c:pt idx="0">
                  <c:v>1274</c:v>
                </c:pt>
                <c:pt idx="1">
                  <c:v>1298</c:v>
                </c:pt>
                <c:pt idx="2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F-4B22-B6FE-B2A95B9078C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SES'!$AE$16:$AK$16</c:f>
              <c:numCache>
                <c:formatCode>_-* #,##0_-;\-* #,##0_-;_-* \-??_-;_-@_-</c:formatCode>
                <c:ptCount val="7"/>
                <c:pt idx="2">
                  <c:v>1308</c:v>
                </c:pt>
                <c:pt idx="3" formatCode="#,##0_ ;[Red]\-#,##0;_-\ &quot;-&quot;_-">
                  <c:v>1322.097290999126</c:v>
                </c:pt>
                <c:pt idx="4" formatCode="#,##0_ ;[Red]\-#,##0;_-\ &quot;-&quot;_-">
                  <c:v>1335.6230702009902</c:v>
                </c:pt>
                <c:pt idx="5" formatCode="#,##0_ ;[Red]\-#,##0;_-\ &quot;-&quot;_-">
                  <c:v>1348.7678415380133</c:v>
                </c:pt>
                <c:pt idx="6" formatCode="#,##0_ ;[Red]\-#,##0;_-\ &quot;-&quot;_-">
                  <c:v>1361.5316050101951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F-4B22-B6FE-B2A95B9078C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'NUMERO DE ECONOMIAS SES'!$AE$14:$AK$14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'NUMERO DE ECONOMIAS SES'!$AE$17:$AK$17</c:f>
              <c:numCache>
                <c:formatCode>#,##0_ ;[Red]\-#,##0;_-\ "-"_-</c:formatCode>
                <c:ptCount val="7"/>
                <c:pt idx="0">
                  <c:v>1278.2352231604343</c:v>
                </c:pt>
                <c:pt idx="1">
                  <c:v>1293.0895657418575</c:v>
                </c:pt>
                <c:pt idx="2">
                  <c:v>1307.5630277442704</c:v>
                </c:pt>
                <c:pt idx="3">
                  <c:v>1321.6556091676719</c:v>
                </c:pt>
                <c:pt idx="4">
                  <c:v>1335.1768697225573</c:v>
                </c:pt>
                <c:pt idx="5">
                  <c:v>1348.3172496984319</c:v>
                </c:pt>
                <c:pt idx="6">
                  <c:v>1361.0767490952956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F-4B22-B6FE-B2A95B907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4117439"/>
        <c:axId val="1184105375"/>
      </c:lineChart>
      <c:catAx>
        <c:axId val="1184117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4105375"/>
        <c:crosses val="autoZero"/>
        <c:auto val="1"/>
        <c:lblAlgn val="ctr"/>
        <c:lblOffset val="100"/>
        <c:noMultiLvlLbl val="0"/>
      </c:catAx>
      <c:valAx>
        <c:axId val="1184105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4117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476250</xdr:colOff>
      <xdr:row>6</xdr:row>
      <xdr:rowOff>19050</xdr:rowOff>
    </xdr:from>
    <xdr:to>
      <xdr:col>45</xdr:col>
      <xdr:colOff>400050</xdr:colOff>
      <xdr:row>20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A78313-D7F2-4E3A-82BE-BA703645A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449036</xdr:colOff>
      <xdr:row>23</xdr:row>
      <xdr:rowOff>8164</xdr:rowOff>
    </xdr:from>
    <xdr:to>
      <xdr:col>45</xdr:col>
      <xdr:colOff>372836</xdr:colOff>
      <xdr:row>37</xdr:row>
      <xdr:rowOff>84364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FC2AD7-C4DB-45A1-A689-5A0FB37A5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423862</xdr:colOff>
      <xdr:row>7</xdr:row>
      <xdr:rowOff>152400</xdr:rowOff>
    </xdr:from>
    <xdr:to>
      <xdr:col>45</xdr:col>
      <xdr:colOff>347662</xdr:colOff>
      <xdr:row>22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D4A7D4-ADAD-428A-BE73-9D3B355ED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471487</xdr:colOff>
      <xdr:row>7</xdr:row>
      <xdr:rowOff>85725</xdr:rowOff>
    </xdr:from>
    <xdr:to>
      <xdr:col>45</xdr:col>
      <xdr:colOff>395287</xdr:colOff>
      <xdr:row>21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62FC52-AB02-41B9-A0E1-8BC1D986B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538162</xdr:colOff>
      <xdr:row>24</xdr:row>
      <xdr:rowOff>142875</xdr:rowOff>
    </xdr:from>
    <xdr:to>
      <xdr:col>45</xdr:col>
      <xdr:colOff>461962</xdr:colOff>
      <xdr:row>39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6BB9B3F-F726-47B9-BE27-B4FC47AD1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166687</xdr:colOff>
      <xdr:row>7</xdr:row>
      <xdr:rowOff>47625</xdr:rowOff>
    </xdr:from>
    <xdr:to>
      <xdr:col>45</xdr:col>
      <xdr:colOff>90487</xdr:colOff>
      <xdr:row>21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16EDBF-589A-4795-8D37-584814E72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B9A5C513BE41FC6E/AGR/5%20-%20ATIVIDADES%20ESPEC&#205;FICAS/3%20-%20CAPACIDADE%20ECONOMICO-FINANCEIRA/2024/VI%5eJ%20VII%20e%20VIII%20-%20Estudos%20de%20Viabilidade%20e%20Plano%20de%20Capta&#231;&#227;o%20Certificados/EVEF%20SANEAGO%20-%20Certifica&#231;&#227;o%20Independente_FINAL.xlsm?DEFE8EBD" TargetMode="External"/><Relationship Id="rId1" Type="http://schemas.openxmlformats.org/officeDocument/2006/relationships/externalLinkPath" Target="file:///\\DEFE8EBD\EVEF%20SANEAGO%20-%20Certifica&#231;&#227;o%20Independente_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lat&#243;rio%20unificado%20de%20informa&#231;&#245;es_2023%20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ainel de Controle"/>
      <sheetName val="Painel Municípios"/>
      <sheetName val="1.1. Premissas Gerais"/>
      <sheetName val="1.2. Premissas Históricas"/>
      <sheetName val="1.3. Premissas Projetadas"/>
      <sheetName val="1.4. DFs Históricas"/>
      <sheetName val="1.5. Timing"/>
      <sheetName val="2.1. Receita"/>
      <sheetName val="2.2. Custos &amp; Despesas"/>
      <sheetName val="2.3. Capex &amp; Depreciação"/>
      <sheetName val="2.4. IR &amp; CS"/>
      <sheetName val="2.5. Contas BP"/>
      <sheetName val="2.6. Financiamentos"/>
      <sheetName val="3.1. DFs Individuais"/>
      <sheetName val="3.2. DFs Consolidadas"/>
      <sheetName val="3.3. Resumo"/>
      <sheetName val="4.1. Aux. Painel"/>
      <sheetName val="4.2. Aux. Gráficos - Ind"/>
      <sheetName val="4.3. Aux. Gráficos - Global"/>
      <sheetName val="Checks"/>
      <sheetName val="UPSLIDE_Undo"/>
    </sheetNames>
    <sheetDataSet>
      <sheetData sheetId="0" refreshError="1"/>
      <sheetData sheetId="1" refreshError="1"/>
      <sheetData sheetId="2" refreshError="1">
        <row r="19">
          <cell r="E19">
            <v>1</v>
          </cell>
          <cell r="G19" t="str">
            <v>Abadia de Goiás</v>
          </cell>
        </row>
        <row r="20">
          <cell r="E20">
            <v>2</v>
          </cell>
          <cell r="G20" t="str">
            <v>Acreúna</v>
          </cell>
        </row>
        <row r="21">
          <cell r="E21">
            <v>3</v>
          </cell>
          <cell r="G21" t="str">
            <v>Adelândia</v>
          </cell>
        </row>
        <row r="22">
          <cell r="E22">
            <v>4</v>
          </cell>
          <cell r="G22" t="str">
            <v>Água Fria de Goiás</v>
          </cell>
        </row>
        <row r="23">
          <cell r="E23">
            <v>5</v>
          </cell>
          <cell r="G23" t="str">
            <v>Água Limpa</v>
          </cell>
        </row>
        <row r="24">
          <cell r="E24">
            <v>6</v>
          </cell>
          <cell r="G24" t="str">
            <v>Águas Lindas de Goiás</v>
          </cell>
        </row>
        <row r="25">
          <cell r="E25">
            <v>7</v>
          </cell>
          <cell r="G25" t="str">
            <v>Alexânia</v>
          </cell>
        </row>
        <row r="26">
          <cell r="E26">
            <v>8</v>
          </cell>
          <cell r="G26" t="str">
            <v>Aloândia</v>
          </cell>
        </row>
        <row r="27">
          <cell r="E27">
            <v>9</v>
          </cell>
          <cell r="G27" t="str">
            <v>Alto Horizonte</v>
          </cell>
        </row>
        <row r="28">
          <cell r="E28">
            <v>10</v>
          </cell>
          <cell r="G28" t="str">
            <v>Alto Paraíso de Goiás</v>
          </cell>
        </row>
        <row r="29">
          <cell r="E29">
            <v>11</v>
          </cell>
          <cell r="G29" t="str">
            <v>Alvorada do Norte</v>
          </cell>
        </row>
        <row r="30">
          <cell r="E30">
            <v>12</v>
          </cell>
          <cell r="G30" t="str">
            <v>Amaralina</v>
          </cell>
        </row>
        <row r="31">
          <cell r="E31">
            <v>13</v>
          </cell>
          <cell r="G31" t="str">
            <v>Americano do Brasil</v>
          </cell>
        </row>
        <row r="32">
          <cell r="E32">
            <v>14</v>
          </cell>
          <cell r="G32" t="str">
            <v>Amorinópolis</v>
          </cell>
        </row>
        <row r="33">
          <cell r="E33">
            <v>15</v>
          </cell>
          <cell r="G33" t="str">
            <v>Anápolis</v>
          </cell>
        </row>
        <row r="34">
          <cell r="E34">
            <v>16</v>
          </cell>
          <cell r="G34" t="str">
            <v>Anhanguera</v>
          </cell>
        </row>
        <row r="35">
          <cell r="E35">
            <v>17</v>
          </cell>
          <cell r="G35" t="str">
            <v>Anicuns</v>
          </cell>
        </row>
        <row r="36">
          <cell r="E36">
            <v>18</v>
          </cell>
          <cell r="G36" t="str">
            <v>Aparecida de Goiânia</v>
          </cell>
        </row>
        <row r="37">
          <cell r="E37">
            <v>19</v>
          </cell>
          <cell r="G37" t="str">
            <v>Aparecida do Rio Doce</v>
          </cell>
        </row>
        <row r="38">
          <cell r="E38">
            <v>20</v>
          </cell>
          <cell r="G38" t="str">
            <v>Aporé</v>
          </cell>
        </row>
        <row r="39">
          <cell r="E39">
            <v>21</v>
          </cell>
          <cell r="G39" t="str">
            <v>Araçu</v>
          </cell>
        </row>
        <row r="40">
          <cell r="E40">
            <v>22</v>
          </cell>
          <cell r="G40" t="str">
            <v>Aragarças</v>
          </cell>
        </row>
        <row r="41">
          <cell r="E41">
            <v>23</v>
          </cell>
          <cell r="G41" t="str">
            <v>Aragoiânia</v>
          </cell>
        </row>
        <row r="42">
          <cell r="E42">
            <v>24</v>
          </cell>
          <cell r="G42" t="str">
            <v>Araguapaz</v>
          </cell>
        </row>
        <row r="43">
          <cell r="E43">
            <v>25</v>
          </cell>
          <cell r="G43" t="str">
            <v>Arenópolis</v>
          </cell>
        </row>
        <row r="44">
          <cell r="E44">
            <v>26</v>
          </cell>
          <cell r="G44" t="str">
            <v>Aruanã</v>
          </cell>
        </row>
        <row r="45">
          <cell r="E45">
            <v>27</v>
          </cell>
          <cell r="G45" t="str">
            <v>Aurilândia</v>
          </cell>
        </row>
        <row r="46">
          <cell r="E46">
            <v>28</v>
          </cell>
          <cell r="G46" t="str">
            <v>Avelinópolis</v>
          </cell>
        </row>
        <row r="47">
          <cell r="E47">
            <v>29</v>
          </cell>
          <cell r="G47" t="str">
            <v>Baliza</v>
          </cell>
        </row>
        <row r="48">
          <cell r="E48">
            <v>30</v>
          </cell>
          <cell r="G48" t="str">
            <v>Barro Alto</v>
          </cell>
        </row>
        <row r="49">
          <cell r="E49">
            <v>31</v>
          </cell>
          <cell r="G49" t="str">
            <v>Bela Vista de Goiás</v>
          </cell>
        </row>
        <row r="50">
          <cell r="E50">
            <v>32</v>
          </cell>
          <cell r="G50" t="str">
            <v>Bom Jardim de Goiás</v>
          </cell>
        </row>
        <row r="51">
          <cell r="E51">
            <v>33</v>
          </cell>
          <cell r="G51" t="str">
            <v>Bom Jesus de Goiás</v>
          </cell>
        </row>
        <row r="52">
          <cell r="E52">
            <v>34</v>
          </cell>
          <cell r="G52" t="str">
            <v>Bonfinópolis</v>
          </cell>
        </row>
        <row r="53">
          <cell r="E53">
            <v>35</v>
          </cell>
          <cell r="G53" t="str">
            <v>Bonópolis</v>
          </cell>
        </row>
        <row r="54">
          <cell r="E54">
            <v>36</v>
          </cell>
          <cell r="G54" t="str">
            <v>Brazabrantes</v>
          </cell>
        </row>
        <row r="55">
          <cell r="E55">
            <v>37</v>
          </cell>
          <cell r="G55" t="str">
            <v>Britânia</v>
          </cell>
        </row>
        <row r="56">
          <cell r="E56">
            <v>38</v>
          </cell>
          <cell r="G56" t="str">
            <v>Buriti de Goiás</v>
          </cell>
        </row>
        <row r="57">
          <cell r="E57">
            <v>39</v>
          </cell>
          <cell r="G57" t="str">
            <v>Buritinópolis</v>
          </cell>
        </row>
        <row r="58">
          <cell r="E58">
            <v>40</v>
          </cell>
          <cell r="G58" t="str">
            <v>Cabeceiras</v>
          </cell>
        </row>
        <row r="59">
          <cell r="E59">
            <v>41</v>
          </cell>
          <cell r="G59" t="str">
            <v>Cachoeira Alta</v>
          </cell>
        </row>
        <row r="60">
          <cell r="E60">
            <v>42</v>
          </cell>
          <cell r="G60" t="str">
            <v>Cachoeira Dourada</v>
          </cell>
        </row>
        <row r="61">
          <cell r="E61">
            <v>43</v>
          </cell>
          <cell r="G61" t="str">
            <v>Caçu</v>
          </cell>
        </row>
        <row r="62">
          <cell r="E62">
            <v>44</v>
          </cell>
          <cell r="G62" t="str">
            <v>Caiapônia</v>
          </cell>
        </row>
        <row r="63">
          <cell r="E63">
            <v>45</v>
          </cell>
          <cell r="G63" t="str">
            <v>Caldazinha</v>
          </cell>
        </row>
        <row r="64">
          <cell r="E64">
            <v>46</v>
          </cell>
          <cell r="G64" t="str">
            <v>Campestre de Goiás</v>
          </cell>
        </row>
        <row r="65">
          <cell r="E65">
            <v>47</v>
          </cell>
          <cell r="G65" t="str">
            <v>Campinaçu</v>
          </cell>
        </row>
        <row r="66">
          <cell r="E66">
            <v>48</v>
          </cell>
          <cell r="G66" t="str">
            <v>Campinorte</v>
          </cell>
        </row>
        <row r="67">
          <cell r="E67">
            <v>49</v>
          </cell>
          <cell r="G67" t="str">
            <v>Campo Alegre de Goiás</v>
          </cell>
        </row>
        <row r="68">
          <cell r="E68">
            <v>50</v>
          </cell>
          <cell r="G68" t="str">
            <v>Campo Limpo de Goiás</v>
          </cell>
        </row>
        <row r="69">
          <cell r="E69">
            <v>51</v>
          </cell>
          <cell r="G69" t="str">
            <v>Campos Belos</v>
          </cell>
        </row>
        <row r="70">
          <cell r="E70">
            <v>52</v>
          </cell>
          <cell r="G70" t="str">
            <v>Campos Verdes</v>
          </cell>
        </row>
        <row r="71">
          <cell r="E71">
            <v>53</v>
          </cell>
          <cell r="G71" t="str">
            <v>Carmo do Rio Verde</v>
          </cell>
        </row>
        <row r="72">
          <cell r="E72">
            <v>54</v>
          </cell>
          <cell r="G72" t="str">
            <v>Castelândia</v>
          </cell>
        </row>
        <row r="73">
          <cell r="E73">
            <v>55</v>
          </cell>
          <cell r="G73" t="str">
            <v>Caturaí</v>
          </cell>
        </row>
        <row r="74">
          <cell r="E74">
            <v>56</v>
          </cell>
          <cell r="G74" t="str">
            <v>Cavalcante</v>
          </cell>
        </row>
        <row r="75">
          <cell r="E75">
            <v>57</v>
          </cell>
          <cell r="G75" t="str">
            <v>Ceres</v>
          </cell>
        </row>
        <row r="76">
          <cell r="E76">
            <v>58</v>
          </cell>
          <cell r="G76" t="str">
            <v>Cezarina</v>
          </cell>
        </row>
        <row r="77">
          <cell r="E77">
            <v>59</v>
          </cell>
          <cell r="G77" t="str">
            <v>Cidade Ocidental</v>
          </cell>
        </row>
        <row r="78">
          <cell r="E78">
            <v>60</v>
          </cell>
          <cell r="G78" t="str">
            <v>Cocalzinho de Goiás</v>
          </cell>
        </row>
        <row r="79">
          <cell r="E79">
            <v>61</v>
          </cell>
          <cell r="G79" t="str">
            <v>Córrego do Ouro</v>
          </cell>
        </row>
        <row r="80">
          <cell r="E80">
            <v>62</v>
          </cell>
          <cell r="G80" t="str">
            <v>Corumbaíba</v>
          </cell>
        </row>
        <row r="81">
          <cell r="E81">
            <v>63</v>
          </cell>
          <cell r="G81" t="str">
            <v>Cristalina</v>
          </cell>
        </row>
        <row r="82">
          <cell r="E82">
            <v>64</v>
          </cell>
          <cell r="G82" t="str">
            <v>Cristianópolis</v>
          </cell>
        </row>
        <row r="83">
          <cell r="E83">
            <v>65</v>
          </cell>
          <cell r="G83" t="str">
            <v>Crixás</v>
          </cell>
        </row>
        <row r="84">
          <cell r="E84">
            <v>66</v>
          </cell>
          <cell r="G84" t="str">
            <v>Crominia</v>
          </cell>
        </row>
        <row r="85">
          <cell r="E85">
            <v>67</v>
          </cell>
          <cell r="G85" t="str">
            <v>Cumari</v>
          </cell>
        </row>
        <row r="86">
          <cell r="E86">
            <v>68</v>
          </cell>
          <cell r="G86" t="str">
            <v>Damianópolis</v>
          </cell>
        </row>
        <row r="87">
          <cell r="E87">
            <v>69</v>
          </cell>
          <cell r="G87" t="str">
            <v>Davinópolis</v>
          </cell>
        </row>
        <row r="88">
          <cell r="E88">
            <v>70</v>
          </cell>
          <cell r="G88" t="str">
            <v>Diorama</v>
          </cell>
        </row>
        <row r="89">
          <cell r="E89">
            <v>71</v>
          </cell>
          <cell r="G89" t="str">
            <v>Divinópolis de Goiás</v>
          </cell>
        </row>
        <row r="90">
          <cell r="E90">
            <v>72</v>
          </cell>
          <cell r="G90" t="str">
            <v>Doverlândia</v>
          </cell>
        </row>
        <row r="91">
          <cell r="E91">
            <v>73</v>
          </cell>
          <cell r="G91" t="str">
            <v>Damolandia</v>
          </cell>
        </row>
        <row r="92">
          <cell r="E92">
            <v>74</v>
          </cell>
          <cell r="G92" t="str">
            <v>Edealina</v>
          </cell>
        </row>
        <row r="93">
          <cell r="E93">
            <v>75</v>
          </cell>
          <cell r="G93" t="str">
            <v>Edéia</v>
          </cell>
        </row>
        <row r="94">
          <cell r="E94">
            <v>76</v>
          </cell>
          <cell r="G94" t="str">
            <v>Estrela do Norte</v>
          </cell>
        </row>
        <row r="95">
          <cell r="E95">
            <v>77</v>
          </cell>
          <cell r="G95" t="str">
            <v>Fazenda Nova</v>
          </cell>
        </row>
        <row r="96">
          <cell r="E96">
            <v>78</v>
          </cell>
          <cell r="G96" t="str">
            <v>Firminópolis</v>
          </cell>
        </row>
        <row r="97">
          <cell r="E97">
            <v>79</v>
          </cell>
          <cell r="G97" t="str">
            <v>Flores de Goiás</v>
          </cell>
        </row>
        <row r="98">
          <cell r="E98">
            <v>80</v>
          </cell>
          <cell r="G98" t="str">
            <v>Formosa</v>
          </cell>
        </row>
        <row r="99">
          <cell r="E99">
            <v>81</v>
          </cell>
          <cell r="G99" t="str">
            <v>Formoso</v>
          </cell>
        </row>
        <row r="100">
          <cell r="E100">
            <v>82</v>
          </cell>
          <cell r="G100" t="str">
            <v>Gameleira de Goiás</v>
          </cell>
        </row>
        <row r="101">
          <cell r="E101">
            <v>83</v>
          </cell>
          <cell r="G101" t="str">
            <v>Goianápolis</v>
          </cell>
        </row>
        <row r="102">
          <cell r="E102">
            <v>84</v>
          </cell>
          <cell r="G102" t="str">
            <v>Goiandira</v>
          </cell>
        </row>
        <row r="103">
          <cell r="E103">
            <v>85</v>
          </cell>
          <cell r="G103" t="str">
            <v>Goianésia</v>
          </cell>
        </row>
        <row r="104">
          <cell r="E104">
            <v>86</v>
          </cell>
          <cell r="G104" t="str">
            <v>Goiânia</v>
          </cell>
        </row>
        <row r="105">
          <cell r="E105">
            <v>87</v>
          </cell>
          <cell r="G105" t="str">
            <v>Goianira</v>
          </cell>
        </row>
        <row r="106">
          <cell r="E106">
            <v>88</v>
          </cell>
          <cell r="G106" t="str">
            <v>Goiás</v>
          </cell>
        </row>
        <row r="107">
          <cell r="E107">
            <v>89</v>
          </cell>
          <cell r="G107" t="str">
            <v>Goiatuba</v>
          </cell>
        </row>
        <row r="108">
          <cell r="E108">
            <v>90</v>
          </cell>
          <cell r="G108" t="str">
            <v>Gouvelândia</v>
          </cell>
        </row>
        <row r="109">
          <cell r="E109">
            <v>91</v>
          </cell>
          <cell r="G109" t="str">
            <v>Guapó</v>
          </cell>
        </row>
        <row r="110">
          <cell r="E110">
            <v>92</v>
          </cell>
          <cell r="G110" t="str">
            <v>Guaraíta</v>
          </cell>
        </row>
        <row r="111">
          <cell r="E111">
            <v>93</v>
          </cell>
          <cell r="G111" t="str">
            <v>Guarani de Goiás</v>
          </cell>
        </row>
        <row r="112">
          <cell r="E112">
            <v>94</v>
          </cell>
          <cell r="G112" t="str">
            <v>Guarinos</v>
          </cell>
        </row>
        <row r="113">
          <cell r="E113">
            <v>95</v>
          </cell>
          <cell r="G113" t="str">
            <v>Heitoraí</v>
          </cell>
        </row>
        <row r="114">
          <cell r="E114">
            <v>96</v>
          </cell>
          <cell r="G114" t="str">
            <v>Hidrolândia</v>
          </cell>
        </row>
        <row r="115">
          <cell r="E115">
            <v>97</v>
          </cell>
          <cell r="G115" t="str">
            <v>Hidrolina</v>
          </cell>
        </row>
        <row r="116">
          <cell r="E116">
            <v>98</v>
          </cell>
          <cell r="G116" t="str">
            <v>Iaciara</v>
          </cell>
        </row>
        <row r="117">
          <cell r="E117">
            <v>99</v>
          </cell>
          <cell r="G117" t="str">
            <v>Inaciolândia</v>
          </cell>
        </row>
        <row r="118">
          <cell r="E118">
            <v>100</v>
          </cell>
          <cell r="G118" t="str">
            <v>Indiara</v>
          </cell>
        </row>
        <row r="119">
          <cell r="E119">
            <v>101</v>
          </cell>
          <cell r="G119" t="str">
            <v>Inhumas</v>
          </cell>
        </row>
        <row r="120">
          <cell r="E120">
            <v>102</v>
          </cell>
          <cell r="G120" t="str">
            <v>Ipiranga de Goiás</v>
          </cell>
        </row>
        <row r="121">
          <cell r="E121">
            <v>103</v>
          </cell>
          <cell r="G121" t="str">
            <v>Iporá</v>
          </cell>
        </row>
        <row r="122">
          <cell r="E122">
            <v>104</v>
          </cell>
          <cell r="G122" t="str">
            <v>Israelândia</v>
          </cell>
        </row>
        <row r="123">
          <cell r="E123">
            <v>105</v>
          </cell>
          <cell r="G123" t="str">
            <v>Itaberaí</v>
          </cell>
        </row>
        <row r="124">
          <cell r="E124">
            <v>106</v>
          </cell>
          <cell r="G124" t="str">
            <v>Itaguari</v>
          </cell>
        </row>
        <row r="125">
          <cell r="E125">
            <v>107</v>
          </cell>
          <cell r="G125" t="str">
            <v>Itaguaru</v>
          </cell>
        </row>
        <row r="126">
          <cell r="E126">
            <v>108</v>
          </cell>
          <cell r="G126" t="str">
            <v>Itajá</v>
          </cell>
        </row>
        <row r="127">
          <cell r="E127">
            <v>109</v>
          </cell>
          <cell r="G127" t="str">
            <v>Itapaci</v>
          </cell>
        </row>
        <row r="128">
          <cell r="E128">
            <v>110</v>
          </cell>
          <cell r="G128" t="str">
            <v>Itapirapuã</v>
          </cell>
        </row>
        <row r="129">
          <cell r="E129">
            <v>111</v>
          </cell>
          <cell r="G129" t="str">
            <v>Itapuranga</v>
          </cell>
        </row>
        <row r="130">
          <cell r="E130">
            <v>112</v>
          </cell>
          <cell r="G130" t="str">
            <v>Itarumã</v>
          </cell>
        </row>
        <row r="131">
          <cell r="E131">
            <v>113</v>
          </cell>
          <cell r="G131" t="str">
            <v>Itauçu</v>
          </cell>
        </row>
        <row r="132">
          <cell r="E132">
            <v>114</v>
          </cell>
          <cell r="G132" t="str">
            <v>Itumbiara</v>
          </cell>
        </row>
        <row r="133">
          <cell r="E133">
            <v>115</v>
          </cell>
          <cell r="G133" t="str">
            <v>Ivolândia</v>
          </cell>
        </row>
        <row r="134">
          <cell r="E134">
            <v>116</v>
          </cell>
          <cell r="G134" t="str">
            <v>Jandaia</v>
          </cell>
        </row>
        <row r="135">
          <cell r="E135">
            <v>117</v>
          </cell>
          <cell r="G135" t="str">
            <v>Jaraguá</v>
          </cell>
        </row>
        <row r="136">
          <cell r="E136">
            <v>118</v>
          </cell>
          <cell r="G136" t="str">
            <v>Jataí</v>
          </cell>
        </row>
        <row r="137">
          <cell r="E137">
            <v>119</v>
          </cell>
          <cell r="G137" t="str">
            <v>Jaupaci</v>
          </cell>
        </row>
        <row r="138">
          <cell r="E138">
            <v>120</v>
          </cell>
          <cell r="G138" t="str">
            <v>Jesúpolis</v>
          </cell>
        </row>
        <row r="139">
          <cell r="E139">
            <v>121</v>
          </cell>
          <cell r="G139" t="str">
            <v>Joviânia</v>
          </cell>
        </row>
        <row r="140">
          <cell r="E140">
            <v>122</v>
          </cell>
          <cell r="G140" t="str">
            <v>Jussara</v>
          </cell>
        </row>
        <row r="141">
          <cell r="E141">
            <v>123</v>
          </cell>
          <cell r="G141" t="str">
            <v>Lagoa Santa</v>
          </cell>
        </row>
        <row r="142">
          <cell r="E142">
            <v>124</v>
          </cell>
          <cell r="G142" t="str">
            <v>Luziânia</v>
          </cell>
        </row>
        <row r="143">
          <cell r="E143">
            <v>125</v>
          </cell>
          <cell r="G143" t="str">
            <v>Mairipotaba</v>
          </cell>
        </row>
        <row r="144">
          <cell r="E144">
            <v>126</v>
          </cell>
          <cell r="G144" t="str">
            <v>Mambaí</v>
          </cell>
        </row>
        <row r="145">
          <cell r="E145">
            <v>127</v>
          </cell>
          <cell r="G145" t="str">
            <v>Mara Rosa</v>
          </cell>
        </row>
        <row r="146">
          <cell r="E146">
            <v>128</v>
          </cell>
          <cell r="G146" t="str">
            <v>Marzagão</v>
          </cell>
        </row>
        <row r="147">
          <cell r="E147">
            <v>129</v>
          </cell>
          <cell r="G147" t="str">
            <v>Maurilândia</v>
          </cell>
        </row>
        <row r="148">
          <cell r="E148">
            <v>130</v>
          </cell>
          <cell r="G148" t="str">
            <v>Mimoso de Goiás</v>
          </cell>
        </row>
        <row r="149">
          <cell r="E149">
            <v>131</v>
          </cell>
          <cell r="G149" t="str">
            <v>Minaçu</v>
          </cell>
        </row>
        <row r="150">
          <cell r="E150">
            <v>132</v>
          </cell>
          <cell r="G150" t="str">
            <v>Moiporá</v>
          </cell>
        </row>
        <row r="151">
          <cell r="E151">
            <v>133</v>
          </cell>
          <cell r="G151" t="str">
            <v>Montividiu</v>
          </cell>
        </row>
        <row r="152">
          <cell r="E152">
            <v>134</v>
          </cell>
          <cell r="G152" t="str">
            <v>Montividiu do Norte</v>
          </cell>
        </row>
        <row r="153">
          <cell r="E153">
            <v>135</v>
          </cell>
          <cell r="G153" t="str">
            <v>Monte Alegre de Goiás</v>
          </cell>
        </row>
        <row r="154">
          <cell r="E154">
            <v>136</v>
          </cell>
          <cell r="G154" t="str">
            <v>Montes Claros de Goiás</v>
          </cell>
        </row>
        <row r="155">
          <cell r="E155">
            <v>137</v>
          </cell>
          <cell r="G155" t="str">
            <v>Morrinhos</v>
          </cell>
        </row>
        <row r="156">
          <cell r="E156">
            <v>138</v>
          </cell>
          <cell r="G156" t="str">
            <v>Morro Agudo de Goiás</v>
          </cell>
        </row>
        <row r="157">
          <cell r="E157">
            <v>139</v>
          </cell>
          <cell r="G157" t="str">
            <v>Mozarlândia</v>
          </cell>
        </row>
        <row r="158">
          <cell r="E158">
            <v>140</v>
          </cell>
          <cell r="G158" t="str">
            <v>Mundo Novo</v>
          </cell>
        </row>
        <row r="159">
          <cell r="E159">
            <v>141</v>
          </cell>
          <cell r="G159" t="str">
            <v>Mutunópolis</v>
          </cell>
        </row>
        <row r="160">
          <cell r="E160">
            <v>142</v>
          </cell>
          <cell r="G160" t="str">
            <v>Nazário</v>
          </cell>
        </row>
        <row r="161">
          <cell r="E161">
            <v>143</v>
          </cell>
          <cell r="G161" t="str">
            <v>Nerópolis</v>
          </cell>
        </row>
        <row r="162">
          <cell r="E162">
            <v>144</v>
          </cell>
          <cell r="G162" t="str">
            <v>Niquelândia</v>
          </cell>
        </row>
        <row r="163">
          <cell r="E163">
            <v>145</v>
          </cell>
          <cell r="G163" t="str">
            <v>Nova América</v>
          </cell>
        </row>
        <row r="164">
          <cell r="E164">
            <v>146</v>
          </cell>
          <cell r="G164" t="str">
            <v>Nova Aurora</v>
          </cell>
        </row>
        <row r="165">
          <cell r="E165">
            <v>147</v>
          </cell>
          <cell r="G165" t="str">
            <v>Nova Crixás</v>
          </cell>
        </row>
        <row r="166">
          <cell r="E166">
            <v>148</v>
          </cell>
          <cell r="G166" t="str">
            <v>Nova Glória</v>
          </cell>
        </row>
        <row r="167">
          <cell r="E167">
            <v>149</v>
          </cell>
          <cell r="G167" t="str">
            <v>Nova Iguaçu de Goiás</v>
          </cell>
        </row>
        <row r="168">
          <cell r="E168">
            <v>150</v>
          </cell>
          <cell r="G168" t="str">
            <v>Nova Veneza</v>
          </cell>
        </row>
        <row r="169">
          <cell r="E169">
            <v>151</v>
          </cell>
          <cell r="G169" t="str">
            <v>Novo Brasil</v>
          </cell>
        </row>
        <row r="170">
          <cell r="E170">
            <v>152</v>
          </cell>
          <cell r="G170" t="str">
            <v>Novo Gama</v>
          </cell>
        </row>
        <row r="171">
          <cell r="E171">
            <v>153</v>
          </cell>
          <cell r="G171" t="str">
            <v>Novo Planalto</v>
          </cell>
        </row>
        <row r="172">
          <cell r="E172">
            <v>154</v>
          </cell>
          <cell r="G172" t="str">
            <v>Orizona</v>
          </cell>
        </row>
        <row r="173">
          <cell r="E173">
            <v>155</v>
          </cell>
          <cell r="G173" t="str">
            <v>Ouro Verde de Goiás</v>
          </cell>
        </row>
        <row r="174">
          <cell r="E174">
            <v>156</v>
          </cell>
          <cell r="G174" t="str">
            <v>Ouvidor</v>
          </cell>
        </row>
        <row r="175">
          <cell r="E175">
            <v>157</v>
          </cell>
          <cell r="G175" t="str">
            <v>Padre Bernardo</v>
          </cell>
        </row>
        <row r="176">
          <cell r="E176">
            <v>158</v>
          </cell>
          <cell r="G176" t="str">
            <v>Palestina de Goiás</v>
          </cell>
        </row>
        <row r="177">
          <cell r="E177">
            <v>159</v>
          </cell>
          <cell r="G177" t="str">
            <v>Palmeiras de Goiás</v>
          </cell>
        </row>
        <row r="178">
          <cell r="E178">
            <v>160</v>
          </cell>
          <cell r="G178" t="str">
            <v>Palmelo</v>
          </cell>
        </row>
        <row r="179">
          <cell r="E179">
            <v>161</v>
          </cell>
          <cell r="G179" t="str">
            <v>Palminópolis</v>
          </cell>
        </row>
        <row r="180">
          <cell r="E180">
            <v>162</v>
          </cell>
          <cell r="G180" t="str">
            <v>Paraúna</v>
          </cell>
        </row>
        <row r="181">
          <cell r="E181">
            <v>163</v>
          </cell>
          <cell r="G181" t="str">
            <v>Perolândia</v>
          </cell>
        </row>
        <row r="182">
          <cell r="E182">
            <v>164</v>
          </cell>
          <cell r="G182" t="str">
            <v>Petrolina de Goiás</v>
          </cell>
        </row>
        <row r="183">
          <cell r="E183">
            <v>165</v>
          </cell>
          <cell r="G183" t="str">
            <v>Pilar de Goiás</v>
          </cell>
        </row>
        <row r="184">
          <cell r="E184">
            <v>166</v>
          </cell>
          <cell r="G184" t="str">
            <v>Piracanjuba</v>
          </cell>
        </row>
        <row r="185">
          <cell r="E185">
            <v>167</v>
          </cell>
          <cell r="G185" t="str">
            <v>Piranhas</v>
          </cell>
        </row>
        <row r="186">
          <cell r="E186">
            <v>168</v>
          </cell>
          <cell r="G186" t="str">
            <v>Pirenópolis</v>
          </cell>
        </row>
        <row r="187">
          <cell r="E187">
            <v>169</v>
          </cell>
          <cell r="G187" t="str">
            <v>Pires do Rio</v>
          </cell>
        </row>
        <row r="188">
          <cell r="E188">
            <v>170</v>
          </cell>
          <cell r="G188" t="str">
            <v>Planaltina</v>
          </cell>
        </row>
        <row r="189">
          <cell r="E189">
            <v>171</v>
          </cell>
          <cell r="G189" t="str">
            <v>Pontalina</v>
          </cell>
        </row>
        <row r="190">
          <cell r="E190">
            <v>172</v>
          </cell>
          <cell r="G190" t="str">
            <v>Porangatu</v>
          </cell>
        </row>
        <row r="191">
          <cell r="E191">
            <v>173</v>
          </cell>
          <cell r="G191" t="str">
            <v>Porteirão</v>
          </cell>
        </row>
        <row r="192">
          <cell r="E192">
            <v>174</v>
          </cell>
          <cell r="G192" t="str">
            <v>Portelândia</v>
          </cell>
        </row>
        <row r="193">
          <cell r="E193">
            <v>175</v>
          </cell>
          <cell r="G193" t="str">
            <v>Posse</v>
          </cell>
        </row>
        <row r="194">
          <cell r="E194">
            <v>176</v>
          </cell>
          <cell r="G194" t="str">
            <v>Professor Jamil</v>
          </cell>
        </row>
        <row r="195">
          <cell r="E195">
            <v>177</v>
          </cell>
          <cell r="G195" t="str">
            <v>Quirinópolis</v>
          </cell>
        </row>
        <row r="196">
          <cell r="E196">
            <v>178</v>
          </cell>
          <cell r="G196" t="str">
            <v>Rialma</v>
          </cell>
        </row>
        <row r="197">
          <cell r="E197">
            <v>179</v>
          </cell>
          <cell r="G197" t="str">
            <v>Rianápolis</v>
          </cell>
        </row>
        <row r="198">
          <cell r="E198">
            <v>180</v>
          </cell>
          <cell r="G198" t="str">
            <v>Rio Verde</v>
          </cell>
        </row>
        <row r="199">
          <cell r="E199">
            <v>181</v>
          </cell>
          <cell r="G199" t="str">
            <v>Rubiataba</v>
          </cell>
        </row>
        <row r="200">
          <cell r="E200">
            <v>182</v>
          </cell>
          <cell r="G200" t="str">
            <v>Sanclerlândia</v>
          </cell>
        </row>
        <row r="201">
          <cell r="E201">
            <v>183</v>
          </cell>
          <cell r="G201" t="str">
            <v>Santa Bárbara de Goiás</v>
          </cell>
        </row>
        <row r="202">
          <cell r="E202">
            <v>184</v>
          </cell>
          <cell r="G202" t="str">
            <v>Santa Cruz de Goiás</v>
          </cell>
        </row>
        <row r="203">
          <cell r="E203">
            <v>185</v>
          </cell>
          <cell r="G203" t="str">
            <v>Santa Fé de Goiás</v>
          </cell>
        </row>
        <row r="204">
          <cell r="E204">
            <v>186</v>
          </cell>
          <cell r="G204" t="str">
            <v>Santa Helena de Goiás</v>
          </cell>
        </row>
        <row r="205">
          <cell r="E205">
            <v>187</v>
          </cell>
          <cell r="G205" t="str">
            <v>Santa Isabel</v>
          </cell>
        </row>
        <row r="206">
          <cell r="E206">
            <v>188</v>
          </cell>
          <cell r="G206" t="str">
            <v>Santa Rita do Araguaia</v>
          </cell>
        </row>
        <row r="207">
          <cell r="E207">
            <v>189</v>
          </cell>
          <cell r="G207" t="str">
            <v>Santa Rosa de Goiás</v>
          </cell>
        </row>
        <row r="208">
          <cell r="E208">
            <v>190</v>
          </cell>
          <cell r="G208" t="str">
            <v>Santa Tereza de Goiás</v>
          </cell>
        </row>
        <row r="209">
          <cell r="E209">
            <v>191</v>
          </cell>
          <cell r="G209" t="str">
            <v>Santa Terezinha de Goiás</v>
          </cell>
        </row>
        <row r="210">
          <cell r="E210">
            <v>192</v>
          </cell>
          <cell r="G210" t="str">
            <v>Santo Antônio da Barra</v>
          </cell>
        </row>
        <row r="211">
          <cell r="E211">
            <v>193</v>
          </cell>
          <cell r="G211" t="str">
            <v>Santo Antônio de Goiás</v>
          </cell>
        </row>
        <row r="212">
          <cell r="E212">
            <v>194</v>
          </cell>
          <cell r="G212" t="str">
            <v>Santo Antônio do Descoberto</v>
          </cell>
        </row>
        <row r="213">
          <cell r="E213">
            <v>195</v>
          </cell>
          <cell r="G213" t="str">
            <v>São Domingos</v>
          </cell>
        </row>
        <row r="214">
          <cell r="E214">
            <v>196</v>
          </cell>
          <cell r="G214" t="str">
            <v>São Francisco de Goiás</v>
          </cell>
        </row>
        <row r="215">
          <cell r="E215">
            <v>197</v>
          </cell>
          <cell r="G215" t="str">
            <v>São João da Paraúna</v>
          </cell>
        </row>
        <row r="216">
          <cell r="E216">
            <v>198</v>
          </cell>
          <cell r="G216" t="str">
            <v>São João D'Aliança</v>
          </cell>
        </row>
        <row r="217">
          <cell r="E217">
            <v>199</v>
          </cell>
          <cell r="G217" t="str">
            <v>São Luís de Montes Belos</v>
          </cell>
        </row>
        <row r="218">
          <cell r="E218">
            <v>200</v>
          </cell>
          <cell r="G218" t="str">
            <v>São Luíz do Norte</v>
          </cell>
        </row>
        <row r="219">
          <cell r="E219">
            <v>201</v>
          </cell>
          <cell r="G219" t="str">
            <v>São Miguel do Araguaia</v>
          </cell>
        </row>
        <row r="220">
          <cell r="E220">
            <v>202</v>
          </cell>
          <cell r="G220" t="str">
            <v>São Miguel do Passa Quatro</v>
          </cell>
        </row>
        <row r="221">
          <cell r="E221">
            <v>203</v>
          </cell>
          <cell r="G221" t="str">
            <v>São Patrício</v>
          </cell>
        </row>
        <row r="222">
          <cell r="E222">
            <v>204</v>
          </cell>
          <cell r="G222" t="str">
            <v>Serranópolis</v>
          </cell>
        </row>
        <row r="223">
          <cell r="E223">
            <v>205</v>
          </cell>
          <cell r="G223" t="str">
            <v>Silvânia</v>
          </cell>
        </row>
        <row r="224">
          <cell r="E224">
            <v>206</v>
          </cell>
          <cell r="G224" t="str">
            <v>Simolândia</v>
          </cell>
        </row>
        <row r="225">
          <cell r="E225">
            <v>207</v>
          </cell>
          <cell r="G225" t="str">
            <v>Sitio D'Abadia</v>
          </cell>
        </row>
        <row r="226">
          <cell r="E226">
            <v>208</v>
          </cell>
          <cell r="G226" t="str">
            <v>Taquaral de Goiás</v>
          </cell>
        </row>
        <row r="227">
          <cell r="E227">
            <v>209</v>
          </cell>
          <cell r="G227" t="str">
            <v>Teresina de Goiás</v>
          </cell>
        </row>
        <row r="228">
          <cell r="E228">
            <v>210</v>
          </cell>
          <cell r="G228" t="str">
            <v>Terezópolis de Goiás</v>
          </cell>
        </row>
        <row r="229">
          <cell r="E229">
            <v>211</v>
          </cell>
          <cell r="G229" t="str">
            <v>Três Ranchos</v>
          </cell>
        </row>
        <row r="230">
          <cell r="E230">
            <v>212</v>
          </cell>
          <cell r="G230" t="str">
            <v>Trindade</v>
          </cell>
        </row>
        <row r="231">
          <cell r="E231">
            <v>213</v>
          </cell>
          <cell r="G231" t="str">
            <v>Turvânia</v>
          </cell>
        </row>
        <row r="232">
          <cell r="E232">
            <v>214</v>
          </cell>
          <cell r="G232" t="str">
            <v>Turvelândia</v>
          </cell>
        </row>
        <row r="233">
          <cell r="E233">
            <v>215</v>
          </cell>
          <cell r="G233" t="str">
            <v>Uirapuru</v>
          </cell>
        </row>
        <row r="234">
          <cell r="E234">
            <v>216</v>
          </cell>
          <cell r="G234" t="str">
            <v>Uruaçu</v>
          </cell>
        </row>
        <row r="235">
          <cell r="E235">
            <v>217</v>
          </cell>
          <cell r="G235" t="str">
            <v>Uruana</v>
          </cell>
        </row>
        <row r="236">
          <cell r="E236">
            <v>218</v>
          </cell>
          <cell r="G236" t="str">
            <v>Urutaí</v>
          </cell>
        </row>
        <row r="237">
          <cell r="E237">
            <v>219</v>
          </cell>
          <cell r="G237" t="str">
            <v>Valparaíso de Goiás</v>
          </cell>
        </row>
        <row r="238">
          <cell r="E238">
            <v>220</v>
          </cell>
          <cell r="G238" t="str">
            <v>Varjão</v>
          </cell>
        </row>
        <row r="239">
          <cell r="E239">
            <v>221</v>
          </cell>
          <cell r="G239" t="str">
            <v>Vianópolis</v>
          </cell>
        </row>
        <row r="240">
          <cell r="E240">
            <v>222</v>
          </cell>
          <cell r="G240" t="str">
            <v>Vila Boa</v>
          </cell>
        </row>
        <row r="241">
          <cell r="E241">
            <v>223</v>
          </cell>
          <cell r="G241" t="str">
            <v>Vila Propício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ULAÇÃO ATENDIDA SAA"/>
      <sheetName val="POPULAÇÃO ATENDIDA SES"/>
      <sheetName val="LIGAÇÕES ATIVAS SAA"/>
      <sheetName val="ECONOMIAS TOTAIS (SAA)"/>
      <sheetName val="ECONOMIAS TOTAIS (SES)"/>
      <sheetName val="ECONOMIAS SOMENTE (SES)"/>
      <sheetName val="ECONOMIAS SOMENTE (SAA)"/>
      <sheetName val="ECONOMIAS SAA E SES"/>
      <sheetName val="ECONOMIAS ATIVAS TOTAL"/>
      <sheetName val="VOLUME PRODUZIDO SAA"/>
      <sheetName val="VOLUME FATURADO SAA"/>
      <sheetName val="VOLUME FATURADO SES"/>
      <sheetName val="VOLUME TRATADO SES"/>
    </sheetNames>
    <sheetDataSet>
      <sheetData sheetId="0"/>
      <sheetData sheetId="1"/>
      <sheetData sheetId="2"/>
      <sheetData sheetId="3"/>
      <sheetData sheetId="4"/>
      <sheetData sheetId="5">
        <row r="14">
          <cell r="F14">
            <v>42</v>
          </cell>
          <cell r="G14">
            <v>38</v>
          </cell>
          <cell r="H14">
            <v>33</v>
          </cell>
        </row>
        <row r="15">
          <cell r="F15">
            <v>517</v>
          </cell>
          <cell r="G15">
            <v>521</v>
          </cell>
          <cell r="H15">
            <v>538</v>
          </cell>
        </row>
        <row r="16">
          <cell r="F16">
            <v>0</v>
          </cell>
          <cell r="G16">
            <v>0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</row>
        <row r="19">
          <cell r="F19">
            <v>1629</v>
          </cell>
          <cell r="G19">
            <v>1634</v>
          </cell>
          <cell r="H19">
            <v>1663</v>
          </cell>
        </row>
        <row r="20">
          <cell r="F20">
            <v>0</v>
          </cell>
          <cell r="G20">
            <v>0</v>
          </cell>
          <cell r="H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</row>
        <row r="24">
          <cell r="F24">
            <v>7</v>
          </cell>
          <cell r="G24">
            <v>9</v>
          </cell>
          <cell r="H24">
            <v>7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</row>
        <row r="28">
          <cell r="F28">
            <v>4598</v>
          </cell>
          <cell r="G28">
            <v>4728</v>
          </cell>
          <cell r="H28">
            <v>4743</v>
          </cell>
        </row>
        <row r="29">
          <cell r="F29">
            <v>0</v>
          </cell>
          <cell r="G29">
            <v>0</v>
          </cell>
          <cell r="H29">
            <v>0</v>
          </cell>
        </row>
        <row r="30">
          <cell r="F30">
            <v>40</v>
          </cell>
          <cell r="G30">
            <v>41</v>
          </cell>
          <cell r="H30">
            <v>36</v>
          </cell>
        </row>
        <row r="31">
          <cell r="F31">
            <v>8063</v>
          </cell>
          <cell r="G31">
            <v>8994</v>
          </cell>
          <cell r="H31">
            <v>9423</v>
          </cell>
        </row>
        <row r="32">
          <cell r="F32">
            <v>23</v>
          </cell>
          <cell r="G32">
            <v>29</v>
          </cell>
          <cell r="H32">
            <v>30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74</v>
          </cell>
          <cell r="G37">
            <v>88</v>
          </cell>
          <cell r="H37">
            <v>101</v>
          </cell>
        </row>
        <row r="38">
          <cell r="F38">
            <v>0</v>
          </cell>
          <cell r="G38">
            <v>0</v>
          </cell>
          <cell r="H38">
            <v>0</v>
          </cell>
        </row>
        <row r="39">
          <cell r="F39">
            <v>92</v>
          </cell>
          <cell r="G39">
            <v>100</v>
          </cell>
          <cell r="H39">
            <v>109</v>
          </cell>
        </row>
        <row r="40">
          <cell r="F40">
            <v>0</v>
          </cell>
          <cell r="G40">
            <v>0</v>
          </cell>
          <cell r="H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</row>
        <row r="44">
          <cell r="F44">
            <v>160</v>
          </cell>
          <cell r="G44">
            <v>160</v>
          </cell>
          <cell r="H44">
            <v>178</v>
          </cell>
        </row>
        <row r="45">
          <cell r="F45">
            <v>0</v>
          </cell>
          <cell r="G45">
            <v>0</v>
          </cell>
          <cell r="H45">
            <v>0</v>
          </cell>
        </row>
        <row r="46">
          <cell r="F46">
            <v>946</v>
          </cell>
          <cell r="G46">
            <v>909</v>
          </cell>
          <cell r="H46">
            <v>943</v>
          </cell>
        </row>
        <row r="47">
          <cell r="F47">
            <v>0</v>
          </cell>
          <cell r="G47">
            <v>0</v>
          </cell>
          <cell r="H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</row>
        <row r="50">
          <cell r="F50">
            <v>123</v>
          </cell>
          <cell r="G50">
            <v>167</v>
          </cell>
          <cell r="H50">
            <v>194</v>
          </cell>
        </row>
        <row r="51">
          <cell r="F51">
            <v>0</v>
          </cell>
          <cell r="G51">
            <v>0</v>
          </cell>
          <cell r="H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</row>
        <row r="55">
          <cell r="F55">
            <v>137</v>
          </cell>
          <cell r="G55">
            <v>118</v>
          </cell>
          <cell r="H55">
            <v>116</v>
          </cell>
        </row>
        <row r="56">
          <cell r="F56">
            <v>131</v>
          </cell>
          <cell r="G56">
            <v>132</v>
          </cell>
          <cell r="H56">
            <v>130</v>
          </cell>
        </row>
        <row r="57">
          <cell r="F57">
            <v>22</v>
          </cell>
          <cell r="G57">
            <v>22</v>
          </cell>
          <cell r="H57">
            <v>23</v>
          </cell>
        </row>
        <row r="58">
          <cell r="F58">
            <v>0</v>
          </cell>
          <cell r="G58">
            <v>0</v>
          </cell>
          <cell r="H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</row>
        <row r="64">
          <cell r="F64">
            <v>125</v>
          </cell>
          <cell r="G64">
            <v>123</v>
          </cell>
          <cell r="H64">
            <v>122</v>
          </cell>
        </row>
        <row r="65">
          <cell r="F65">
            <v>0</v>
          </cell>
          <cell r="G65">
            <v>0</v>
          </cell>
          <cell r="H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</row>
        <row r="70">
          <cell r="F70">
            <v>81</v>
          </cell>
          <cell r="G70">
            <v>107</v>
          </cell>
          <cell r="H70">
            <v>103</v>
          </cell>
        </row>
        <row r="71">
          <cell r="F71">
            <v>0</v>
          </cell>
          <cell r="G71">
            <v>0</v>
          </cell>
          <cell r="H71">
            <v>0</v>
          </cell>
        </row>
        <row r="72">
          <cell r="F72">
            <v>23</v>
          </cell>
          <cell r="G72">
            <v>20</v>
          </cell>
          <cell r="H72">
            <v>16</v>
          </cell>
        </row>
        <row r="73">
          <cell r="F73">
            <v>0</v>
          </cell>
          <cell r="G73">
            <v>0</v>
          </cell>
          <cell r="H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</row>
        <row r="75">
          <cell r="F75">
            <v>48</v>
          </cell>
          <cell r="G75">
            <v>46</v>
          </cell>
          <cell r="H75">
            <v>45</v>
          </cell>
        </row>
        <row r="76">
          <cell r="F76">
            <v>108</v>
          </cell>
          <cell r="G76">
            <v>121</v>
          </cell>
          <cell r="H76">
            <v>113</v>
          </cell>
        </row>
        <row r="77">
          <cell r="F77">
            <v>0</v>
          </cell>
          <cell r="G77">
            <v>0</v>
          </cell>
          <cell r="H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</row>
        <row r="79">
          <cell r="F79">
            <v>0</v>
          </cell>
          <cell r="G79">
            <v>0</v>
          </cell>
          <cell r="H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</row>
        <row r="88">
          <cell r="F88">
            <v>171</v>
          </cell>
          <cell r="G88">
            <v>173</v>
          </cell>
          <cell r="H88">
            <v>165</v>
          </cell>
        </row>
        <row r="89">
          <cell r="F89">
            <v>0</v>
          </cell>
          <cell r="G89">
            <v>0</v>
          </cell>
          <cell r="H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</row>
        <row r="93">
          <cell r="F93">
            <v>219</v>
          </cell>
          <cell r="G93">
            <v>184</v>
          </cell>
          <cell r="H93">
            <v>158</v>
          </cell>
        </row>
        <row r="94">
          <cell r="F94">
            <v>0</v>
          </cell>
          <cell r="G94">
            <v>0</v>
          </cell>
          <cell r="H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</row>
        <row r="97">
          <cell r="F97">
            <v>0</v>
          </cell>
          <cell r="G97">
            <v>0</v>
          </cell>
          <cell r="H97">
            <v>0</v>
          </cell>
        </row>
        <row r="98">
          <cell r="F98">
            <v>2383</v>
          </cell>
          <cell r="G98">
            <v>2395</v>
          </cell>
          <cell r="H98">
            <v>2531</v>
          </cell>
        </row>
        <row r="99">
          <cell r="F99">
            <v>14225</v>
          </cell>
          <cell r="G99">
            <v>13940</v>
          </cell>
          <cell r="H99">
            <v>13749</v>
          </cell>
        </row>
        <row r="100">
          <cell r="F100">
            <v>876</v>
          </cell>
          <cell r="G100">
            <v>830</v>
          </cell>
          <cell r="H100">
            <v>837</v>
          </cell>
        </row>
        <row r="101">
          <cell r="F101">
            <v>5</v>
          </cell>
          <cell r="G101">
            <v>4</v>
          </cell>
          <cell r="H101">
            <v>5</v>
          </cell>
        </row>
        <row r="102">
          <cell r="F102">
            <v>397</v>
          </cell>
          <cell r="G102">
            <v>410</v>
          </cell>
          <cell r="H102">
            <v>377</v>
          </cell>
        </row>
        <row r="103">
          <cell r="F103">
            <v>0</v>
          </cell>
          <cell r="G103">
            <v>0</v>
          </cell>
          <cell r="H103">
            <v>0</v>
          </cell>
        </row>
        <row r="104">
          <cell r="F104">
            <v>104</v>
          </cell>
          <cell r="G104">
            <v>106</v>
          </cell>
          <cell r="H104">
            <v>112</v>
          </cell>
        </row>
        <row r="105">
          <cell r="F105">
            <v>0</v>
          </cell>
          <cell r="G105">
            <v>0</v>
          </cell>
          <cell r="H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</row>
        <row r="108">
          <cell r="F108">
            <v>0</v>
          </cell>
          <cell r="G108">
            <v>0</v>
          </cell>
          <cell r="H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</row>
        <row r="111">
          <cell r="F111">
            <v>0</v>
          </cell>
          <cell r="G111">
            <v>0</v>
          </cell>
          <cell r="H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</row>
        <row r="114">
          <cell r="F114">
            <v>924</v>
          </cell>
          <cell r="G114">
            <v>912</v>
          </cell>
          <cell r="H114">
            <v>916</v>
          </cell>
        </row>
        <row r="115">
          <cell r="F115">
            <v>0</v>
          </cell>
          <cell r="G115">
            <v>0</v>
          </cell>
          <cell r="H115">
            <v>0</v>
          </cell>
        </row>
        <row r="116">
          <cell r="F116">
            <v>64</v>
          </cell>
          <cell r="G116">
            <v>79</v>
          </cell>
          <cell r="H116">
            <v>94</v>
          </cell>
        </row>
        <row r="117">
          <cell r="F117">
            <v>0</v>
          </cell>
          <cell r="G117">
            <v>0</v>
          </cell>
          <cell r="H117">
            <v>0</v>
          </cell>
        </row>
        <row r="118">
          <cell r="F118">
            <v>197</v>
          </cell>
          <cell r="G118">
            <v>200</v>
          </cell>
          <cell r="H118">
            <v>209</v>
          </cell>
        </row>
        <row r="119">
          <cell r="F119">
            <v>0</v>
          </cell>
          <cell r="G119">
            <v>0</v>
          </cell>
          <cell r="H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</row>
        <row r="124">
          <cell r="F124">
            <v>257</v>
          </cell>
          <cell r="G124">
            <v>259</v>
          </cell>
          <cell r="H124">
            <v>257</v>
          </cell>
        </row>
        <row r="125">
          <cell r="F125">
            <v>0</v>
          </cell>
          <cell r="G125">
            <v>0</v>
          </cell>
          <cell r="H125">
            <v>0</v>
          </cell>
        </row>
        <row r="126">
          <cell r="F126">
            <v>13</v>
          </cell>
          <cell r="G126">
            <v>13</v>
          </cell>
          <cell r="H126">
            <v>18</v>
          </cell>
        </row>
        <row r="127">
          <cell r="F127">
            <v>2520</v>
          </cell>
          <cell r="G127">
            <v>2464</v>
          </cell>
          <cell r="H127">
            <v>2458</v>
          </cell>
        </row>
        <row r="128">
          <cell r="F128">
            <v>0</v>
          </cell>
          <cell r="G128">
            <v>0</v>
          </cell>
          <cell r="H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</row>
        <row r="130">
          <cell r="F130">
            <v>177</v>
          </cell>
          <cell r="G130">
            <v>198</v>
          </cell>
          <cell r="H130">
            <v>225</v>
          </cell>
        </row>
        <row r="131">
          <cell r="F131">
            <v>1334</v>
          </cell>
          <cell r="G131">
            <v>1289</v>
          </cell>
          <cell r="H131">
            <v>1241</v>
          </cell>
        </row>
        <row r="132">
          <cell r="F132">
            <v>0</v>
          </cell>
          <cell r="G132">
            <v>0</v>
          </cell>
          <cell r="H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</row>
        <row r="134">
          <cell r="F134">
            <v>136</v>
          </cell>
          <cell r="G134">
            <v>139</v>
          </cell>
          <cell r="H134">
            <v>152</v>
          </cell>
        </row>
        <row r="135">
          <cell r="F135">
            <v>140</v>
          </cell>
          <cell r="G135">
            <v>153</v>
          </cell>
          <cell r="H135">
            <v>154</v>
          </cell>
        </row>
        <row r="136">
          <cell r="F136">
            <v>20</v>
          </cell>
          <cell r="G136">
            <v>25</v>
          </cell>
          <cell r="H136">
            <v>29</v>
          </cell>
        </row>
        <row r="137">
          <cell r="F137">
            <v>1011</v>
          </cell>
          <cell r="G137">
            <v>1014</v>
          </cell>
          <cell r="H137">
            <v>1000</v>
          </cell>
        </row>
        <row r="138">
          <cell r="F138">
            <v>0</v>
          </cell>
          <cell r="G138">
            <v>0</v>
          </cell>
          <cell r="H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</row>
        <row r="140">
          <cell r="F140">
            <v>32</v>
          </cell>
          <cell r="G140">
            <v>31</v>
          </cell>
          <cell r="H140">
            <v>30</v>
          </cell>
        </row>
        <row r="141">
          <cell r="F141">
            <v>0</v>
          </cell>
          <cell r="G141">
            <v>0</v>
          </cell>
          <cell r="H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</row>
        <row r="144">
          <cell r="F144">
            <v>34</v>
          </cell>
          <cell r="G144">
            <v>35</v>
          </cell>
          <cell r="H144">
            <v>34</v>
          </cell>
        </row>
        <row r="145">
          <cell r="F145">
            <v>0</v>
          </cell>
          <cell r="G145">
            <v>0</v>
          </cell>
          <cell r="H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</row>
        <row r="147">
          <cell r="F147">
            <v>33</v>
          </cell>
          <cell r="G147">
            <v>39</v>
          </cell>
          <cell r="H147">
            <v>39</v>
          </cell>
        </row>
        <row r="148">
          <cell r="F148">
            <v>47</v>
          </cell>
          <cell r="G148">
            <v>51</v>
          </cell>
          <cell r="H148">
            <v>49</v>
          </cell>
        </row>
        <row r="149">
          <cell r="F149">
            <v>0</v>
          </cell>
          <cell r="G149">
            <v>0</v>
          </cell>
          <cell r="H149">
            <v>0</v>
          </cell>
        </row>
        <row r="150">
          <cell r="F150">
            <v>220</v>
          </cell>
          <cell r="G150">
            <v>231</v>
          </cell>
          <cell r="H150">
            <v>226</v>
          </cell>
        </row>
        <row r="151">
          <cell r="F151">
            <v>0</v>
          </cell>
          <cell r="G151">
            <v>0</v>
          </cell>
          <cell r="H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</row>
        <row r="157">
          <cell r="F157">
            <v>50</v>
          </cell>
          <cell r="G157">
            <v>47</v>
          </cell>
          <cell r="H157">
            <v>47</v>
          </cell>
        </row>
        <row r="158">
          <cell r="F158">
            <v>0</v>
          </cell>
          <cell r="G158">
            <v>0</v>
          </cell>
          <cell r="H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</row>
        <row r="165">
          <cell r="F165">
            <v>115</v>
          </cell>
          <cell r="G165">
            <v>79</v>
          </cell>
          <cell r="H165">
            <v>85</v>
          </cell>
        </row>
        <row r="166">
          <cell r="F166">
            <v>0</v>
          </cell>
          <cell r="G166">
            <v>0</v>
          </cell>
          <cell r="H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</row>
        <row r="170">
          <cell r="F170">
            <v>30</v>
          </cell>
          <cell r="G170">
            <v>26</v>
          </cell>
          <cell r="H170">
            <v>29</v>
          </cell>
        </row>
        <row r="171">
          <cell r="F171">
            <v>0</v>
          </cell>
          <cell r="G171">
            <v>0</v>
          </cell>
          <cell r="H171">
            <v>0</v>
          </cell>
        </row>
        <row r="172">
          <cell r="F172">
            <v>1102</v>
          </cell>
          <cell r="G172">
            <v>1097</v>
          </cell>
          <cell r="H172">
            <v>1059</v>
          </cell>
        </row>
        <row r="173">
          <cell r="F173">
            <v>0</v>
          </cell>
          <cell r="G173">
            <v>0</v>
          </cell>
          <cell r="H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</row>
        <row r="175">
          <cell r="F175">
            <v>64</v>
          </cell>
          <cell r="G175">
            <v>54</v>
          </cell>
          <cell r="H175">
            <v>60</v>
          </cell>
        </row>
        <row r="176">
          <cell r="F176">
            <v>0</v>
          </cell>
          <cell r="G176">
            <v>0</v>
          </cell>
          <cell r="H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</row>
        <row r="179">
          <cell r="F179">
            <v>288</v>
          </cell>
          <cell r="G179">
            <v>284</v>
          </cell>
          <cell r="H179">
            <v>275</v>
          </cell>
        </row>
        <row r="180">
          <cell r="F180">
            <v>0</v>
          </cell>
          <cell r="G180">
            <v>0</v>
          </cell>
          <cell r="H180">
            <v>0</v>
          </cell>
        </row>
        <row r="181">
          <cell r="F181">
            <v>4</v>
          </cell>
          <cell r="G181">
            <v>4</v>
          </cell>
          <cell r="H181">
            <v>8</v>
          </cell>
        </row>
        <row r="182">
          <cell r="F182">
            <v>66</v>
          </cell>
          <cell r="G182">
            <v>71</v>
          </cell>
          <cell r="H182">
            <v>75</v>
          </cell>
        </row>
        <row r="183">
          <cell r="F183">
            <v>92</v>
          </cell>
          <cell r="G183">
            <v>100</v>
          </cell>
          <cell r="H183">
            <v>105</v>
          </cell>
        </row>
        <row r="184">
          <cell r="F184">
            <v>339</v>
          </cell>
          <cell r="G184">
            <v>338</v>
          </cell>
          <cell r="H184">
            <v>326</v>
          </cell>
        </row>
        <row r="185">
          <cell r="F185">
            <v>307</v>
          </cell>
          <cell r="G185">
            <v>285</v>
          </cell>
          <cell r="H185">
            <v>305</v>
          </cell>
        </row>
        <row r="186">
          <cell r="F186">
            <v>0</v>
          </cell>
          <cell r="G186">
            <v>0</v>
          </cell>
          <cell r="H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</row>
        <row r="188">
          <cell r="F188">
            <v>17</v>
          </cell>
          <cell r="G188">
            <v>16</v>
          </cell>
          <cell r="H188">
            <v>14</v>
          </cell>
        </row>
        <row r="189">
          <cell r="F189">
            <v>0</v>
          </cell>
          <cell r="G189">
            <v>0</v>
          </cell>
          <cell r="H189">
            <v>0</v>
          </cell>
        </row>
        <row r="190">
          <cell r="F190">
            <v>1755</v>
          </cell>
          <cell r="G190">
            <v>1792</v>
          </cell>
          <cell r="H190">
            <v>1795</v>
          </cell>
        </row>
        <row r="191">
          <cell r="F191">
            <v>0</v>
          </cell>
          <cell r="G191">
            <v>0</v>
          </cell>
          <cell r="H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</row>
        <row r="193">
          <cell r="F193">
            <v>3768</v>
          </cell>
          <cell r="G193">
            <v>3970</v>
          </cell>
          <cell r="H193">
            <v>4083</v>
          </cell>
        </row>
        <row r="194">
          <cell r="F194">
            <v>141</v>
          </cell>
          <cell r="G194">
            <v>141</v>
          </cell>
          <cell r="H194">
            <v>154</v>
          </cell>
        </row>
        <row r="195">
          <cell r="F195">
            <v>9</v>
          </cell>
          <cell r="G195">
            <v>11</v>
          </cell>
          <cell r="H195">
            <v>14</v>
          </cell>
        </row>
        <row r="196">
          <cell r="F196">
            <v>0</v>
          </cell>
          <cell r="G196">
            <v>0</v>
          </cell>
          <cell r="H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</row>
        <row r="198">
          <cell r="F198">
            <v>0</v>
          </cell>
          <cell r="G198">
            <v>0</v>
          </cell>
          <cell r="H198">
            <v>0</v>
          </cell>
        </row>
        <row r="199">
          <cell r="F199">
            <v>535</v>
          </cell>
          <cell r="G199">
            <v>543</v>
          </cell>
          <cell r="H199">
            <v>575</v>
          </cell>
        </row>
        <row r="200">
          <cell r="F200">
            <v>0</v>
          </cell>
          <cell r="G200">
            <v>0</v>
          </cell>
          <cell r="H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</row>
        <row r="204">
          <cell r="F204">
            <v>0</v>
          </cell>
          <cell r="G204">
            <v>0</v>
          </cell>
          <cell r="H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</row>
        <row r="207">
          <cell r="F207">
            <v>153</v>
          </cell>
          <cell r="G207">
            <v>152</v>
          </cell>
          <cell r="H207">
            <v>141</v>
          </cell>
        </row>
        <row r="208">
          <cell r="F208">
            <v>0</v>
          </cell>
          <cell r="G208">
            <v>0</v>
          </cell>
          <cell r="H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</row>
        <row r="211">
          <cell r="F211">
            <v>33</v>
          </cell>
          <cell r="G211">
            <v>39</v>
          </cell>
          <cell r="H211">
            <v>39</v>
          </cell>
        </row>
        <row r="212">
          <cell r="F212">
            <v>288</v>
          </cell>
          <cell r="G212">
            <v>292</v>
          </cell>
          <cell r="H212">
            <v>324</v>
          </cell>
        </row>
        <row r="213">
          <cell r="F213">
            <v>0</v>
          </cell>
          <cell r="G213">
            <v>0</v>
          </cell>
          <cell r="H213">
            <v>0</v>
          </cell>
        </row>
        <row r="214">
          <cell r="F214">
            <v>457</v>
          </cell>
          <cell r="G214">
            <v>456</v>
          </cell>
          <cell r="H214">
            <v>454</v>
          </cell>
        </row>
        <row r="215">
          <cell r="F215">
            <v>0</v>
          </cell>
          <cell r="G215">
            <v>0</v>
          </cell>
          <cell r="H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</row>
        <row r="218">
          <cell r="F218">
            <v>33</v>
          </cell>
          <cell r="G218">
            <v>38</v>
          </cell>
          <cell r="H218">
            <v>39</v>
          </cell>
        </row>
        <row r="219">
          <cell r="F219">
            <v>0</v>
          </cell>
          <cell r="G219">
            <v>0</v>
          </cell>
          <cell r="H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</row>
        <row r="221">
          <cell r="F221">
            <v>0</v>
          </cell>
          <cell r="G221">
            <v>0</v>
          </cell>
          <cell r="H221">
            <v>0</v>
          </cell>
        </row>
        <row r="222">
          <cell r="F222">
            <v>0</v>
          </cell>
          <cell r="G222">
            <v>0</v>
          </cell>
          <cell r="H222">
            <v>0</v>
          </cell>
        </row>
        <row r="223">
          <cell r="F223">
            <v>101</v>
          </cell>
          <cell r="G223">
            <v>82</v>
          </cell>
          <cell r="H223">
            <v>94</v>
          </cell>
        </row>
        <row r="224">
          <cell r="F224">
            <v>0</v>
          </cell>
          <cell r="G224">
            <v>0</v>
          </cell>
          <cell r="H224">
            <v>0</v>
          </cell>
        </row>
        <row r="225">
          <cell r="F225">
            <v>1374</v>
          </cell>
          <cell r="G225">
            <v>1509</v>
          </cell>
          <cell r="H225">
            <v>1509</v>
          </cell>
        </row>
        <row r="226">
          <cell r="F226">
            <v>0</v>
          </cell>
          <cell r="G226">
            <v>0</v>
          </cell>
          <cell r="H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</row>
        <row r="228">
          <cell r="F228">
            <v>0</v>
          </cell>
          <cell r="G228">
            <v>0</v>
          </cell>
          <cell r="H228">
            <v>0</v>
          </cell>
        </row>
        <row r="229">
          <cell r="F229">
            <v>610</v>
          </cell>
          <cell r="G229">
            <v>652</v>
          </cell>
          <cell r="H229">
            <v>660</v>
          </cell>
        </row>
        <row r="230">
          <cell r="F230">
            <v>5</v>
          </cell>
          <cell r="G230">
            <v>7</v>
          </cell>
          <cell r="H230">
            <v>8</v>
          </cell>
        </row>
        <row r="231">
          <cell r="F231">
            <v>0</v>
          </cell>
          <cell r="G231">
            <v>0</v>
          </cell>
          <cell r="H231">
            <v>0</v>
          </cell>
        </row>
        <row r="232">
          <cell r="F232">
            <v>1779</v>
          </cell>
          <cell r="G232">
            <v>1752</v>
          </cell>
          <cell r="H232">
            <v>1677</v>
          </cell>
        </row>
        <row r="233">
          <cell r="F233">
            <v>0</v>
          </cell>
          <cell r="G233">
            <v>0</v>
          </cell>
          <cell r="H233">
            <v>0</v>
          </cell>
        </row>
        <row r="234">
          <cell r="F234">
            <v>15</v>
          </cell>
          <cell r="G234">
            <v>27</v>
          </cell>
          <cell r="H234">
            <v>44</v>
          </cell>
        </row>
        <row r="235">
          <cell r="F235">
            <v>0</v>
          </cell>
          <cell r="G235">
            <v>0</v>
          </cell>
          <cell r="H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</row>
      </sheetData>
      <sheetData sheetId="6">
        <row r="14">
          <cell r="F14">
            <v>2755</v>
          </cell>
          <cell r="G14">
            <v>2998</v>
          </cell>
          <cell r="H14">
            <v>3566</v>
          </cell>
        </row>
        <row r="15">
          <cell r="F15">
            <v>4612</v>
          </cell>
          <cell r="G15">
            <v>4775</v>
          </cell>
          <cell r="H15">
            <v>4861</v>
          </cell>
        </row>
        <row r="16">
          <cell r="F16">
            <v>1102</v>
          </cell>
          <cell r="G16">
            <v>1110</v>
          </cell>
          <cell r="H16">
            <v>1133</v>
          </cell>
        </row>
        <row r="17">
          <cell r="F17">
            <v>1706</v>
          </cell>
          <cell r="G17">
            <v>1746</v>
          </cell>
          <cell r="H17">
            <v>1769</v>
          </cell>
        </row>
        <row r="18">
          <cell r="F18">
            <v>862</v>
          </cell>
          <cell r="G18">
            <v>869</v>
          </cell>
          <cell r="H18">
            <v>904</v>
          </cell>
        </row>
        <row r="19">
          <cell r="F19">
            <v>37930</v>
          </cell>
          <cell r="G19">
            <v>37030</v>
          </cell>
          <cell r="H19">
            <v>37464</v>
          </cell>
        </row>
        <row r="20">
          <cell r="F20">
            <v>10229</v>
          </cell>
          <cell r="G20">
            <v>10462</v>
          </cell>
          <cell r="H20">
            <v>10689</v>
          </cell>
        </row>
        <row r="21">
          <cell r="F21">
            <v>1005</v>
          </cell>
          <cell r="G21">
            <v>991</v>
          </cell>
          <cell r="H21">
            <v>1012</v>
          </cell>
        </row>
        <row r="22">
          <cell r="F22">
            <v>2459</v>
          </cell>
          <cell r="G22">
            <v>2507</v>
          </cell>
          <cell r="H22">
            <v>2608</v>
          </cell>
        </row>
        <row r="23">
          <cell r="F23">
            <v>4395</v>
          </cell>
          <cell r="G23">
            <v>4524</v>
          </cell>
          <cell r="H23">
            <v>4666</v>
          </cell>
        </row>
        <row r="24">
          <cell r="F24">
            <v>927</v>
          </cell>
          <cell r="G24">
            <v>976</v>
          </cell>
          <cell r="H24">
            <v>1000</v>
          </cell>
        </row>
        <row r="25">
          <cell r="F25">
            <v>698</v>
          </cell>
          <cell r="G25">
            <v>713</v>
          </cell>
          <cell r="H25">
            <v>730</v>
          </cell>
        </row>
        <row r="26">
          <cell r="F26">
            <v>2629</v>
          </cell>
          <cell r="G26">
            <v>2674</v>
          </cell>
          <cell r="H26">
            <v>2725</v>
          </cell>
        </row>
        <row r="27">
          <cell r="F27">
            <v>1502</v>
          </cell>
          <cell r="G27">
            <v>1521</v>
          </cell>
          <cell r="H27">
            <v>1524</v>
          </cell>
        </row>
        <row r="28">
          <cell r="F28">
            <v>56172</v>
          </cell>
          <cell r="G28">
            <v>57693</v>
          </cell>
          <cell r="H28">
            <v>51475</v>
          </cell>
        </row>
        <row r="29">
          <cell r="F29">
            <v>647</v>
          </cell>
          <cell r="G29">
            <v>650</v>
          </cell>
          <cell r="H29">
            <v>654</v>
          </cell>
        </row>
        <row r="30">
          <cell r="F30">
            <v>4627</v>
          </cell>
          <cell r="G30">
            <v>4744</v>
          </cell>
          <cell r="H30">
            <v>4806</v>
          </cell>
        </row>
        <row r="31">
          <cell r="F31">
            <v>26768</v>
          </cell>
          <cell r="G31">
            <v>29454</v>
          </cell>
          <cell r="H31">
            <v>30396</v>
          </cell>
        </row>
        <row r="32">
          <cell r="F32">
            <v>114</v>
          </cell>
          <cell r="G32">
            <v>78</v>
          </cell>
          <cell r="H32">
            <v>81</v>
          </cell>
        </row>
        <row r="33">
          <cell r="F33">
            <v>1835</v>
          </cell>
          <cell r="G33">
            <v>1846</v>
          </cell>
          <cell r="H33">
            <v>1917</v>
          </cell>
        </row>
        <row r="34">
          <cell r="F34">
            <v>1782</v>
          </cell>
          <cell r="G34">
            <v>1797</v>
          </cell>
          <cell r="H34">
            <v>1822</v>
          </cell>
        </row>
        <row r="35">
          <cell r="F35">
            <v>8360</v>
          </cell>
          <cell r="G35">
            <v>8418</v>
          </cell>
          <cell r="H35">
            <v>8492</v>
          </cell>
        </row>
        <row r="36">
          <cell r="F36">
            <v>3574</v>
          </cell>
          <cell r="G36">
            <v>3671</v>
          </cell>
          <cell r="H36">
            <v>3833</v>
          </cell>
        </row>
        <row r="37">
          <cell r="F37">
            <v>1066</v>
          </cell>
          <cell r="G37">
            <v>1088</v>
          </cell>
          <cell r="H37">
            <v>1112</v>
          </cell>
        </row>
        <row r="38">
          <cell r="F38">
            <v>1386</v>
          </cell>
          <cell r="G38">
            <v>1397</v>
          </cell>
          <cell r="H38">
            <v>1405</v>
          </cell>
        </row>
        <row r="39">
          <cell r="F39">
            <v>2769</v>
          </cell>
          <cell r="G39">
            <v>2867</v>
          </cell>
          <cell r="H39">
            <v>2977</v>
          </cell>
        </row>
        <row r="40">
          <cell r="F40">
            <v>1557</v>
          </cell>
          <cell r="G40">
            <v>1577</v>
          </cell>
          <cell r="H40">
            <v>1588</v>
          </cell>
        </row>
        <row r="41">
          <cell r="F41">
            <v>1175</v>
          </cell>
          <cell r="G41">
            <v>1188</v>
          </cell>
          <cell r="H41">
            <v>1200</v>
          </cell>
        </row>
        <row r="42">
          <cell r="F42">
            <v>803</v>
          </cell>
          <cell r="G42">
            <v>818</v>
          </cell>
          <cell r="H42">
            <v>831</v>
          </cell>
        </row>
        <row r="43">
          <cell r="F43">
            <v>4136</v>
          </cell>
          <cell r="G43">
            <v>4242</v>
          </cell>
          <cell r="H43">
            <v>4316</v>
          </cell>
        </row>
        <row r="44">
          <cell r="F44">
            <v>4702</v>
          </cell>
          <cell r="G44">
            <v>4805</v>
          </cell>
          <cell r="H44">
            <v>4815</v>
          </cell>
        </row>
        <row r="45">
          <cell r="F45">
            <v>3230</v>
          </cell>
          <cell r="G45">
            <v>3233</v>
          </cell>
          <cell r="H45">
            <v>3242</v>
          </cell>
        </row>
        <row r="46">
          <cell r="F46">
            <v>404</v>
          </cell>
          <cell r="G46">
            <v>412</v>
          </cell>
          <cell r="H46">
            <v>398</v>
          </cell>
        </row>
        <row r="47">
          <cell r="F47">
            <v>4168</v>
          </cell>
          <cell r="G47">
            <v>4224</v>
          </cell>
          <cell r="H47">
            <v>4334</v>
          </cell>
        </row>
        <row r="48">
          <cell r="F48">
            <v>838</v>
          </cell>
          <cell r="G48">
            <v>869</v>
          </cell>
          <cell r="H48">
            <v>927</v>
          </cell>
        </row>
        <row r="49">
          <cell r="F49">
            <v>1926</v>
          </cell>
          <cell r="G49">
            <v>1934</v>
          </cell>
          <cell r="H49">
            <v>1963</v>
          </cell>
        </row>
        <row r="50">
          <cell r="F50">
            <v>485</v>
          </cell>
          <cell r="G50">
            <v>518</v>
          </cell>
          <cell r="H50">
            <v>527</v>
          </cell>
        </row>
        <row r="51">
          <cell r="F51">
            <v>1419</v>
          </cell>
          <cell r="G51">
            <v>1489</v>
          </cell>
          <cell r="H51">
            <v>1516</v>
          </cell>
        </row>
        <row r="52">
          <cell r="F52">
            <v>970</v>
          </cell>
          <cell r="G52">
            <v>968</v>
          </cell>
          <cell r="H52">
            <v>1023</v>
          </cell>
        </row>
        <row r="53">
          <cell r="F53">
            <v>2853</v>
          </cell>
          <cell r="G53">
            <v>2871</v>
          </cell>
          <cell r="H53">
            <v>2911</v>
          </cell>
        </row>
        <row r="54">
          <cell r="F54">
            <v>4382</v>
          </cell>
          <cell r="G54">
            <v>4423</v>
          </cell>
          <cell r="H54">
            <v>4455</v>
          </cell>
        </row>
        <row r="55">
          <cell r="F55">
            <v>965</v>
          </cell>
          <cell r="G55">
            <v>1006</v>
          </cell>
          <cell r="H55">
            <v>1029</v>
          </cell>
        </row>
        <row r="56">
          <cell r="F56">
            <v>337</v>
          </cell>
          <cell r="G56">
            <v>501</v>
          </cell>
          <cell r="H56">
            <v>555</v>
          </cell>
        </row>
        <row r="57">
          <cell r="F57">
            <v>852</v>
          </cell>
          <cell r="G57">
            <v>877</v>
          </cell>
          <cell r="H57">
            <v>943</v>
          </cell>
        </row>
        <row r="58">
          <cell r="F58">
            <v>1280</v>
          </cell>
          <cell r="G58">
            <v>1318</v>
          </cell>
          <cell r="H58">
            <v>1356</v>
          </cell>
        </row>
        <row r="59">
          <cell r="F59">
            <v>1385</v>
          </cell>
          <cell r="G59">
            <v>1390</v>
          </cell>
          <cell r="H59">
            <v>1417</v>
          </cell>
        </row>
        <row r="60">
          <cell r="F60">
            <v>1369</v>
          </cell>
          <cell r="G60">
            <v>1383</v>
          </cell>
          <cell r="H60">
            <v>1402</v>
          </cell>
        </row>
        <row r="61">
          <cell r="F61">
            <v>4878</v>
          </cell>
          <cell r="G61">
            <v>5053</v>
          </cell>
          <cell r="H61">
            <v>5242</v>
          </cell>
        </row>
        <row r="62">
          <cell r="F62">
            <v>2739</v>
          </cell>
          <cell r="G62">
            <v>2798</v>
          </cell>
          <cell r="H62">
            <v>2865</v>
          </cell>
        </row>
        <row r="63">
          <cell r="F63">
            <v>2776</v>
          </cell>
          <cell r="G63">
            <v>2850</v>
          </cell>
          <cell r="H63">
            <v>2898</v>
          </cell>
        </row>
        <row r="64">
          <cell r="F64">
            <v>2521</v>
          </cell>
          <cell r="G64">
            <v>2566</v>
          </cell>
          <cell r="H64">
            <v>2585</v>
          </cell>
        </row>
        <row r="65">
          <cell r="F65">
            <v>1646</v>
          </cell>
          <cell r="G65">
            <v>1664</v>
          </cell>
          <cell r="H65">
            <v>1720</v>
          </cell>
        </row>
        <row r="66">
          <cell r="F66">
            <v>3534</v>
          </cell>
          <cell r="G66">
            <v>3568</v>
          </cell>
          <cell r="H66">
            <v>3702</v>
          </cell>
        </row>
        <row r="67">
          <cell r="F67">
            <v>1407</v>
          </cell>
          <cell r="G67">
            <v>1439</v>
          </cell>
          <cell r="H67">
            <v>1439</v>
          </cell>
        </row>
        <row r="68">
          <cell r="F68">
            <v>2011</v>
          </cell>
          <cell r="G68">
            <v>2048</v>
          </cell>
          <cell r="H68">
            <v>2092</v>
          </cell>
        </row>
        <row r="69">
          <cell r="F69">
            <v>3102</v>
          </cell>
          <cell r="G69">
            <v>3161</v>
          </cell>
          <cell r="H69">
            <v>3248</v>
          </cell>
        </row>
        <row r="70">
          <cell r="F70">
            <v>2024</v>
          </cell>
          <cell r="G70">
            <v>2013</v>
          </cell>
          <cell r="H70">
            <v>2121</v>
          </cell>
        </row>
        <row r="71">
          <cell r="F71">
            <v>3428</v>
          </cell>
          <cell r="G71">
            <v>3490</v>
          </cell>
          <cell r="H71">
            <v>3526</v>
          </cell>
        </row>
        <row r="72">
          <cell r="F72">
            <v>27803</v>
          </cell>
          <cell r="G72">
            <v>28624</v>
          </cell>
          <cell r="H72">
            <v>29992</v>
          </cell>
        </row>
        <row r="73">
          <cell r="F73">
            <v>7637</v>
          </cell>
          <cell r="G73">
            <v>7733</v>
          </cell>
          <cell r="H73">
            <v>7900</v>
          </cell>
        </row>
        <row r="74">
          <cell r="F74">
            <v>954</v>
          </cell>
          <cell r="G74">
            <v>970</v>
          </cell>
          <cell r="H74">
            <v>977</v>
          </cell>
        </row>
        <row r="75">
          <cell r="F75">
            <v>825</v>
          </cell>
          <cell r="G75">
            <v>855</v>
          </cell>
          <cell r="H75">
            <v>908</v>
          </cell>
        </row>
        <row r="76">
          <cell r="F76">
            <v>7831</v>
          </cell>
          <cell r="G76">
            <v>8194</v>
          </cell>
          <cell r="H76">
            <v>8656</v>
          </cell>
        </row>
        <row r="77">
          <cell r="F77">
            <v>1623</v>
          </cell>
          <cell r="G77">
            <v>1633</v>
          </cell>
          <cell r="H77">
            <v>1654</v>
          </cell>
        </row>
        <row r="78">
          <cell r="F78">
            <v>5456</v>
          </cell>
          <cell r="G78">
            <v>5590</v>
          </cell>
          <cell r="H78">
            <v>5697</v>
          </cell>
        </row>
        <row r="79">
          <cell r="F79">
            <v>1563</v>
          </cell>
          <cell r="G79">
            <v>1581</v>
          </cell>
          <cell r="H79">
            <v>1635</v>
          </cell>
        </row>
        <row r="80">
          <cell r="F80">
            <v>1307</v>
          </cell>
          <cell r="G80">
            <v>1340</v>
          </cell>
          <cell r="H80">
            <v>1394</v>
          </cell>
        </row>
        <row r="81">
          <cell r="F81">
            <v>1625</v>
          </cell>
          <cell r="G81">
            <v>1710</v>
          </cell>
          <cell r="H81">
            <v>1772</v>
          </cell>
        </row>
        <row r="82">
          <cell r="F82">
            <v>1258</v>
          </cell>
          <cell r="G82">
            <v>1269</v>
          </cell>
          <cell r="H82">
            <v>1279</v>
          </cell>
        </row>
        <row r="83">
          <cell r="F83">
            <v>1017</v>
          </cell>
          <cell r="G83">
            <v>1086</v>
          </cell>
          <cell r="H83">
            <v>1097</v>
          </cell>
        </row>
        <row r="84">
          <cell r="F84">
            <v>810</v>
          </cell>
          <cell r="G84">
            <v>816</v>
          </cell>
          <cell r="H84">
            <v>852</v>
          </cell>
        </row>
        <row r="85">
          <cell r="F85">
            <v>1835</v>
          </cell>
          <cell r="G85">
            <v>1862</v>
          </cell>
          <cell r="H85">
            <v>1887</v>
          </cell>
        </row>
        <row r="86">
          <cell r="F86">
            <v>2952</v>
          </cell>
          <cell r="G86">
            <v>2978</v>
          </cell>
          <cell r="H86">
            <v>2992</v>
          </cell>
        </row>
        <row r="87">
          <cell r="F87">
            <v>1733</v>
          </cell>
          <cell r="G87">
            <v>1805</v>
          </cell>
          <cell r="H87">
            <v>1833</v>
          </cell>
        </row>
        <row r="88">
          <cell r="F88">
            <v>370</v>
          </cell>
          <cell r="G88">
            <v>411</v>
          </cell>
          <cell r="H88">
            <v>440</v>
          </cell>
        </row>
        <row r="89">
          <cell r="F89">
            <v>1406</v>
          </cell>
          <cell r="G89">
            <v>1450</v>
          </cell>
          <cell r="H89">
            <v>1497</v>
          </cell>
        </row>
        <row r="90">
          <cell r="F90">
            <v>2156</v>
          </cell>
          <cell r="G90">
            <v>2199</v>
          </cell>
          <cell r="H90">
            <v>2203</v>
          </cell>
        </row>
        <row r="91">
          <cell r="F91">
            <v>4631</v>
          </cell>
          <cell r="G91">
            <v>4756</v>
          </cell>
          <cell r="H91">
            <v>4880</v>
          </cell>
        </row>
        <row r="92">
          <cell r="F92">
            <v>1371</v>
          </cell>
          <cell r="G92">
            <v>1373</v>
          </cell>
          <cell r="H92">
            <v>1388</v>
          </cell>
        </row>
        <row r="93">
          <cell r="F93">
            <v>7633</v>
          </cell>
          <cell r="G93">
            <v>7823</v>
          </cell>
          <cell r="H93">
            <v>8115</v>
          </cell>
        </row>
        <row r="94">
          <cell r="F94">
            <v>2081</v>
          </cell>
          <cell r="G94">
            <v>2111</v>
          </cell>
          <cell r="H94">
            <v>2146</v>
          </cell>
        </row>
        <row r="95">
          <cell r="F95">
            <v>1009</v>
          </cell>
          <cell r="G95">
            <v>1023</v>
          </cell>
          <cell r="H95">
            <v>1032</v>
          </cell>
        </row>
        <row r="96">
          <cell r="F96">
            <v>5234</v>
          </cell>
          <cell r="G96">
            <v>5345</v>
          </cell>
          <cell r="H96">
            <v>5464</v>
          </cell>
        </row>
        <row r="97">
          <cell r="F97">
            <v>2533</v>
          </cell>
          <cell r="G97">
            <v>2547</v>
          </cell>
          <cell r="H97">
            <v>2583</v>
          </cell>
        </row>
        <row r="98">
          <cell r="F98">
            <v>4254</v>
          </cell>
          <cell r="G98">
            <v>4611</v>
          </cell>
          <cell r="H98">
            <v>5312</v>
          </cell>
        </row>
        <row r="99">
          <cell r="F99">
            <v>132270</v>
          </cell>
          <cell r="G99">
            <v>136237</v>
          </cell>
          <cell r="H99">
            <v>139343</v>
          </cell>
        </row>
        <row r="100">
          <cell r="F100">
            <v>12395</v>
          </cell>
          <cell r="G100">
            <v>12902</v>
          </cell>
          <cell r="H100">
            <v>13455</v>
          </cell>
        </row>
        <row r="101">
          <cell r="F101">
            <v>4344</v>
          </cell>
          <cell r="G101">
            <v>4382</v>
          </cell>
          <cell r="H101">
            <v>4381</v>
          </cell>
        </row>
        <row r="102">
          <cell r="F102">
            <v>7916</v>
          </cell>
          <cell r="G102">
            <v>8080</v>
          </cell>
          <cell r="H102">
            <v>8176</v>
          </cell>
        </row>
        <row r="103">
          <cell r="F103">
            <v>1635</v>
          </cell>
          <cell r="G103">
            <v>1689</v>
          </cell>
          <cell r="H103">
            <v>1696</v>
          </cell>
        </row>
        <row r="104">
          <cell r="F104">
            <v>3038</v>
          </cell>
          <cell r="G104">
            <v>3097</v>
          </cell>
          <cell r="H104">
            <v>3006</v>
          </cell>
        </row>
        <row r="105">
          <cell r="F105">
            <v>840</v>
          </cell>
          <cell r="G105">
            <v>849</v>
          </cell>
          <cell r="H105">
            <v>862</v>
          </cell>
        </row>
        <row r="106">
          <cell r="F106">
            <v>923</v>
          </cell>
          <cell r="G106">
            <v>936</v>
          </cell>
          <cell r="H106">
            <v>988</v>
          </cell>
        </row>
        <row r="107">
          <cell r="F107">
            <v>0</v>
          </cell>
          <cell r="G107">
            <v>0</v>
          </cell>
          <cell r="H107">
            <v>0</v>
          </cell>
        </row>
        <row r="108">
          <cell r="F108">
            <v>1416</v>
          </cell>
          <cell r="G108">
            <v>1445</v>
          </cell>
          <cell r="H108">
            <v>1476</v>
          </cell>
        </row>
        <row r="109">
          <cell r="F109">
            <v>6303</v>
          </cell>
          <cell r="G109">
            <v>6749</v>
          </cell>
          <cell r="H109">
            <v>7089</v>
          </cell>
        </row>
        <row r="110">
          <cell r="F110">
            <v>1376</v>
          </cell>
          <cell r="G110">
            <v>1390</v>
          </cell>
          <cell r="H110">
            <v>1406</v>
          </cell>
        </row>
        <row r="111">
          <cell r="F111">
            <v>4019</v>
          </cell>
          <cell r="G111">
            <v>4056</v>
          </cell>
          <cell r="H111">
            <v>4174</v>
          </cell>
        </row>
        <row r="112">
          <cell r="F112">
            <v>2196</v>
          </cell>
          <cell r="G112">
            <v>2231</v>
          </cell>
          <cell r="H112">
            <v>2312</v>
          </cell>
        </row>
        <row r="113">
          <cell r="F113">
            <v>6681</v>
          </cell>
          <cell r="G113">
            <v>7013</v>
          </cell>
          <cell r="H113">
            <v>7251</v>
          </cell>
        </row>
        <row r="114">
          <cell r="F114">
            <v>7824</v>
          </cell>
          <cell r="G114">
            <v>8261</v>
          </cell>
          <cell r="H114">
            <v>8732</v>
          </cell>
        </row>
        <row r="115">
          <cell r="F115">
            <v>1039</v>
          </cell>
          <cell r="G115">
            <v>1048</v>
          </cell>
          <cell r="H115">
            <v>1063</v>
          </cell>
        </row>
        <row r="116">
          <cell r="F116">
            <v>7260</v>
          </cell>
          <cell r="G116">
            <v>7549</v>
          </cell>
          <cell r="H116">
            <v>7869</v>
          </cell>
        </row>
        <row r="117">
          <cell r="F117">
            <v>1154</v>
          </cell>
          <cell r="G117">
            <v>1185</v>
          </cell>
          <cell r="H117">
            <v>1195</v>
          </cell>
        </row>
        <row r="118">
          <cell r="F118">
            <v>7599</v>
          </cell>
          <cell r="G118">
            <v>8077</v>
          </cell>
          <cell r="H118">
            <v>8623</v>
          </cell>
        </row>
        <row r="119">
          <cell r="F119">
            <v>2416</v>
          </cell>
          <cell r="G119">
            <v>2455</v>
          </cell>
          <cell r="H119">
            <v>2548</v>
          </cell>
        </row>
        <row r="120">
          <cell r="F120">
            <v>2402</v>
          </cell>
          <cell r="G120">
            <v>2466</v>
          </cell>
          <cell r="H120">
            <v>2542</v>
          </cell>
        </row>
        <row r="121">
          <cell r="F121">
            <v>1897</v>
          </cell>
          <cell r="G121">
            <v>1914</v>
          </cell>
          <cell r="H121">
            <v>1911</v>
          </cell>
        </row>
        <row r="122">
          <cell r="F122">
            <v>8080</v>
          </cell>
          <cell r="G122">
            <v>8282</v>
          </cell>
          <cell r="H122">
            <v>8453</v>
          </cell>
        </row>
        <row r="123">
          <cell r="F123">
            <v>3131</v>
          </cell>
          <cell r="G123">
            <v>3233</v>
          </cell>
          <cell r="H123">
            <v>3252</v>
          </cell>
        </row>
        <row r="124">
          <cell r="F124">
            <v>1823</v>
          </cell>
          <cell r="G124">
            <v>2288</v>
          </cell>
          <cell r="H124">
            <v>2447</v>
          </cell>
        </row>
        <row r="125">
          <cell r="F125">
            <v>2064</v>
          </cell>
          <cell r="G125">
            <v>2076</v>
          </cell>
          <cell r="H125">
            <v>2113</v>
          </cell>
        </row>
        <row r="126">
          <cell r="F126">
            <v>640</v>
          </cell>
          <cell r="G126">
            <v>652</v>
          </cell>
          <cell r="H126">
            <v>666</v>
          </cell>
        </row>
        <row r="127">
          <cell r="F127">
            <v>2034</v>
          </cell>
          <cell r="G127">
            <v>2042</v>
          </cell>
          <cell r="H127">
            <v>1795</v>
          </cell>
        </row>
        <row r="128">
          <cell r="F128">
            <v>906</v>
          </cell>
          <cell r="G128">
            <v>963</v>
          </cell>
          <cell r="H128">
            <v>966</v>
          </cell>
        </row>
        <row r="129">
          <cell r="F129">
            <v>2300</v>
          </cell>
          <cell r="G129">
            <v>2361</v>
          </cell>
          <cell r="H129">
            <v>2388</v>
          </cell>
        </row>
        <row r="130">
          <cell r="F130">
            <v>8368</v>
          </cell>
          <cell r="G130">
            <v>8587</v>
          </cell>
          <cell r="H130">
            <v>8747</v>
          </cell>
        </row>
        <row r="131">
          <cell r="F131">
            <v>6641</v>
          </cell>
          <cell r="G131">
            <v>7065</v>
          </cell>
          <cell r="H131">
            <v>8048</v>
          </cell>
        </row>
        <row r="132">
          <cell r="F132">
            <v>1392</v>
          </cell>
          <cell r="G132">
            <v>1449</v>
          </cell>
          <cell r="H132">
            <v>1489</v>
          </cell>
        </row>
        <row r="133">
          <cell r="F133">
            <v>988</v>
          </cell>
          <cell r="G133">
            <v>988</v>
          </cell>
          <cell r="H133">
            <v>1043</v>
          </cell>
        </row>
        <row r="134">
          <cell r="F134">
            <v>310</v>
          </cell>
          <cell r="G134">
            <v>317</v>
          </cell>
          <cell r="H134">
            <v>281</v>
          </cell>
        </row>
        <row r="135">
          <cell r="F135">
            <v>1806</v>
          </cell>
          <cell r="G135">
            <v>1941</v>
          </cell>
          <cell r="H135">
            <v>2021</v>
          </cell>
        </row>
        <row r="136">
          <cell r="F136">
            <v>94</v>
          </cell>
          <cell r="G136">
            <v>94</v>
          </cell>
          <cell r="H136">
            <v>95</v>
          </cell>
        </row>
        <row r="137">
          <cell r="F137">
            <v>53802</v>
          </cell>
          <cell r="G137">
            <v>56235</v>
          </cell>
          <cell r="H137">
            <v>58897</v>
          </cell>
        </row>
        <row r="138">
          <cell r="F138">
            <v>1051</v>
          </cell>
          <cell r="G138">
            <v>1053</v>
          </cell>
          <cell r="H138">
            <v>1102</v>
          </cell>
        </row>
        <row r="139">
          <cell r="F139">
            <v>2632</v>
          </cell>
          <cell r="G139">
            <v>2704</v>
          </cell>
          <cell r="H139">
            <v>2791</v>
          </cell>
        </row>
        <row r="140">
          <cell r="F140">
            <v>1887</v>
          </cell>
          <cell r="G140">
            <v>1999</v>
          </cell>
          <cell r="H140">
            <v>2122</v>
          </cell>
        </row>
        <row r="141">
          <cell r="F141">
            <v>1227</v>
          </cell>
          <cell r="G141">
            <v>1208</v>
          </cell>
          <cell r="H141">
            <v>1249</v>
          </cell>
        </row>
        <row r="142">
          <cell r="F142">
            <v>4325</v>
          </cell>
          <cell r="G142">
            <v>4317</v>
          </cell>
          <cell r="H142">
            <v>4302</v>
          </cell>
        </row>
        <row r="143">
          <cell r="F143">
            <v>149</v>
          </cell>
          <cell r="G143">
            <v>175</v>
          </cell>
          <cell r="H143">
            <v>172</v>
          </cell>
        </row>
        <row r="144">
          <cell r="F144">
            <v>4084</v>
          </cell>
          <cell r="G144">
            <v>4127</v>
          </cell>
          <cell r="H144">
            <v>4235</v>
          </cell>
        </row>
        <row r="145">
          <cell r="F145">
            <v>785</v>
          </cell>
          <cell r="G145">
            <v>789</v>
          </cell>
          <cell r="H145">
            <v>791</v>
          </cell>
        </row>
        <row r="146">
          <cell r="F146">
            <v>1692</v>
          </cell>
          <cell r="G146">
            <v>1717</v>
          </cell>
          <cell r="H146">
            <v>1751</v>
          </cell>
        </row>
        <row r="147">
          <cell r="F147">
            <v>2026</v>
          </cell>
          <cell r="G147">
            <v>2096</v>
          </cell>
          <cell r="H147">
            <v>2384</v>
          </cell>
        </row>
        <row r="148">
          <cell r="F148">
            <v>2328</v>
          </cell>
          <cell r="G148">
            <v>2491</v>
          </cell>
          <cell r="H148">
            <v>2617</v>
          </cell>
        </row>
        <row r="149">
          <cell r="F149">
            <v>990</v>
          </cell>
          <cell r="G149">
            <v>1002</v>
          </cell>
          <cell r="H149">
            <v>1015</v>
          </cell>
        </row>
        <row r="150">
          <cell r="F150">
            <v>7884</v>
          </cell>
          <cell r="G150">
            <v>8068</v>
          </cell>
          <cell r="H150">
            <v>8513</v>
          </cell>
        </row>
        <row r="151">
          <cell r="F151">
            <v>1193</v>
          </cell>
          <cell r="G151">
            <v>1198</v>
          </cell>
          <cell r="H151">
            <v>1236</v>
          </cell>
        </row>
        <row r="152">
          <cell r="F152">
            <v>4222</v>
          </cell>
          <cell r="G152">
            <v>4284</v>
          </cell>
          <cell r="H152">
            <v>4320</v>
          </cell>
        </row>
        <row r="153">
          <cell r="F153">
            <v>1876</v>
          </cell>
          <cell r="G153">
            <v>1910</v>
          </cell>
          <cell r="H153">
            <v>1976</v>
          </cell>
        </row>
        <row r="154">
          <cell r="F154">
            <v>1354</v>
          </cell>
          <cell r="G154">
            <v>1380</v>
          </cell>
          <cell r="H154">
            <v>1392</v>
          </cell>
        </row>
        <row r="155">
          <cell r="F155">
            <v>4022</v>
          </cell>
          <cell r="G155">
            <v>4073</v>
          </cell>
          <cell r="H155">
            <v>4097</v>
          </cell>
        </row>
        <row r="156">
          <cell r="F156">
            <v>9955</v>
          </cell>
          <cell r="G156">
            <v>10040</v>
          </cell>
          <cell r="H156">
            <v>10176</v>
          </cell>
        </row>
        <row r="157">
          <cell r="F157">
            <v>7174</v>
          </cell>
          <cell r="G157">
            <v>7237</v>
          </cell>
          <cell r="H157">
            <v>7375</v>
          </cell>
        </row>
        <row r="158">
          <cell r="F158">
            <v>903</v>
          </cell>
          <cell r="G158">
            <v>906</v>
          </cell>
          <cell r="H158">
            <v>940</v>
          </cell>
        </row>
        <row r="159">
          <cell r="F159">
            <v>1007</v>
          </cell>
          <cell r="G159">
            <v>1009</v>
          </cell>
          <cell r="H159">
            <v>1016</v>
          </cell>
        </row>
        <row r="160">
          <cell r="F160">
            <v>4819</v>
          </cell>
          <cell r="G160">
            <v>5056</v>
          </cell>
          <cell r="H160">
            <v>5274</v>
          </cell>
        </row>
        <row r="161">
          <cell r="F161">
            <v>2919</v>
          </cell>
          <cell r="G161">
            <v>2945</v>
          </cell>
          <cell r="H161">
            <v>2980</v>
          </cell>
        </row>
        <row r="162">
          <cell r="F162">
            <v>1186</v>
          </cell>
          <cell r="G162">
            <v>1201</v>
          </cell>
          <cell r="H162">
            <v>1211</v>
          </cell>
        </row>
        <row r="163">
          <cell r="F163">
            <v>3797</v>
          </cell>
          <cell r="G163">
            <v>3925</v>
          </cell>
          <cell r="H163">
            <v>4059</v>
          </cell>
        </row>
        <row r="164">
          <cell r="F164">
            <v>1553</v>
          </cell>
          <cell r="G164">
            <v>1569</v>
          </cell>
          <cell r="H164">
            <v>1575</v>
          </cell>
        </row>
        <row r="165">
          <cell r="F165">
            <v>23519</v>
          </cell>
          <cell r="G165">
            <v>23708</v>
          </cell>
          <cell r="H165">
            <v>23665</v>
          </cell>
        </row>
        <row r="166">
          <cell r="F166">
            <v>1388</v>
          </cell>
          <cell r="G166">
            <v>1401</v>
          </cell>
          <cell r="H166">
            <v>1433</v>
          </cell>
        </row>
        <row r="167">
          <cell r="F167">
            <v>5228</v>
          </cell>
          <cell r="G167">
            <v>5374</v>
          </cell>
          <cell r="H167">
            <v>5482</v>
          </cell>
        </row>
        <row r="168">
          <cell r="F168">
            <v>1341</v>
          </cell>
          <cell r="G168">
            <v>1354</v>
          </cell>
          <cell r="H168">
            <v>1370</v>
          </cell>
        </row>
        <row r="169">
          <cell r="F169">
            <v>3334</v>
          </cell>
          <cell r="G169">
            <v>3402</v>
          </cell>
          <cell r="H169">
            <v>3523</v>
          </cell>
        </row>
        <row r="170">
          <cell r="F170">
            <v>6245</v>
          </cell>
          <cell r="G170">
            <v>6448</v>
          </cell>
          <cell r="H170">
            <v>6788</v>
          </cell>
        </row>
        <row r="171">
          <cell r="F171">
            <v>1204</v>
          </cell>
          <cell r="G171">
            <v>1210</v>
          </cell>
          <cell r="H171">
            <v>1247</v>
          </cell>
        </row>
        <row r="172">
          <cell r="F172">
            <v>1252</v>
          </cell>
          <cell r="G172">
            <v>1523</v>
          </cell>
          <cell r="H172">
            <v>1768</v>
          </cell>
        </row>
        <row r="173">
          <cell r="F173">
            <v>1205</v>
          </cell>
          <cell r="G173">
            <v>1249</v>
          </cell>
          <cell r="H173">
            <v>1261</v>
          </cell>
        </row>
        <row r="174">
          <cell r="F174">
            <v>1542</v>
          </cell>
          <cell r="G174">
            <v>1619</v>
          </cell>
          <cell r="H174">
            <v>1634</v>
          </cell>
        </row>
        <row r="175">
          <cell r="F175">
            <v>308</v>
          </cell>
          <cell r="G175">
            <v>345</v>
          </cell>
          <cell r="H175">
            <v>383</v>
          </cell>
        </row>
        <row r="176">
          <cell r="F176">
            <v>1089</v>
          </cell>
          <cell r="G176">
            <v>1165</v>
          </cell>
          <cell r="H176">
            <v>1181</v>
          </cell>
        </row>
        <row r="177">
          <cell r="F177">
            <v>3361</v>
          </cell>
          <cell r="G177">
            <v>3427</v>
          </cell>
          <cell r="H177">
            <v>3527</v>
          </cell>
        </row>
        <row r="178">
          <cell r="F178">
            <v>604</v>
          </cell>
          <cell r="G178">
            <v>603</v>
          </cell>
          <cell r="H178">
            <v>602</v>
          </cell>
        </row>
        <row r="179">
          <cell r="F179">
            <v>1684</v>
          </cell>
          <cell r="G179">
            <v>1695</v>
          </cell>
          <cell r="H179">
            <v>1675</v>
          </cell>
        </row>
        <row r="180">
          <cell r="F180">
            <v>4980</v>
          </cell>
          <cell r="G180">
            <v>5103</v>
          </cell>
          <cell r="H180">
            <v>5181</v>
          </cell>
        </row>
        <row r="181">
          <cell r="F181">
            <v>8379</v>
          </cell>
          <cell r="G181">
            <v>8531</v>
          </cell>
          <cell r="H181">
            <v>8311</v>
          </cell>
        </row>
        <row r="182">
          <cell r="F182">
            <v>10442</v>
          </cell>
          <cell r="G182">
            <v>10618</v>
          </cell>
          <cell r="H182">
            <v>10863</v>
          </cell>
        </row>
        <row r="183">
          <cell r="F183">
            <v>11383</v>
          </cell>
          <cell r="G183">
            <v>11787</v>
          </cell>
          <cell r="H183">
            <v>12500</v>
          </cell>
        </row>
        <row r="184">
          <cell r="F184">
            <v>1083</v>
          </cell>
          <cell r="G184">
            <v>1146</v>
          </cell>
          <cell r="H184">
            <v>1173</v>
          </cell>
        </row>
        <row r="185">
          <cell r="F185">
            <v>7071</v>
          </cell>
          <cell r="G185">
            <v>7465</v>
          </cell>
          <cell r="H185">
            <v>7730</v>
          </cell>
        </row>
        <row r="186">
          <cell r="F186">
            <v>1740</v>
          </cell>
          <cell r="G186">
            <v>1794</v>
          </cell>
          <cell r="H186">
            <v>1828</v>
          </cell>
        </row>
        <row r="187">
          <cell r="F187">
            <v>1510</v>
          </cell>
          <cell r="G187">
            <v>1527</v>
          </cell>
          <cell r="H187">
            <v>1554</v>
          </cell>
        </row>
        <row r="188">
          <cell r="F188">
            <v>3965</v>
          </cell>
          <cell r="G188">
            <v>4587</v>
          </cell>
          <cell r="H188">
            <v>4905</v>
          </cell>
        </row>
        <row r="189">
          <cell r="F189">
            <v>1319</v>
          </cell>
          <cell r="G189">
            <v>1328</v>
          </cell>
          <cell r="H189">
            <v>1350</v>
          </cell>
        </row>
        <row r="190">
          <cell r="F190">
            <v>1459</v>
          </cell>
          <cell r="G190">
            <v>1445</v>
          </cell>
          <cell r="H190">
            <v>1384</v>
          </cell>
        </row>
        <row r="191">
          <cell r="F191">
            <v>5528</v>
          </cell>
          <cell r="G191">
            <v>5649</v>
          </cell>
          <cell r="H191">
            <v>5756</v>
          </cell>
        </row>
        <row r="192">
          <cell r="F192">
            <v>1971</v>
          </cell>
          <cell r="G192">
            <v>1984</v>
          </cell>
          <cell r="H192">
            <v>1976</v>
          </cell>
        </row>
        <row r="193">
          <cell r="F193">
            <v>7037</v>
          </cell>
          <cell r="G193">
            <v>7186</v>
          </cell>
          <cell r="H193">
            <v>7273</v>
          </cell>
        </row>
        <row r="194">
          <cell r="F194">
            <v>1620</v>
          </cell>
          <cell r="G194">
            <v>1697</v>
          </cell>
          <cell r="H194">
            <v>1809</v>
          </cell>
        </row>
        <row r="195">
          <cell r="F195">
            <v>1959</v>
          </cell>
          <cell r="G195">
            <v>2041</v>
          </cell>
          <cell r="H195">
            <v>2107</v>
          </cell>
        </row>
        <row r="196">
          <cell r="F196">
            <v>2743</v>
          </cell>
          <cell r="G196">
            <v>2813</v>
          </cell>
          <cell r="H196">
            <v>2862</v>
          </cell>
        </row>
        <row r="197">
          <cell r="F197">
            <v>812</v>
          </cell>
          <cell r="G197">
            <v>823</v>
          </cell>
          <cell r="H197">
            <v>856</v>
          </cell>
        </row>
        <row r="198">
          <cell r="F198">
            <v>1919</v>
          </cell>
          <cell r="G198">
            <v>1937</v>
          </cell>
          <cell r="H198">
            <v>1952</v>
          </cell>
        </row>
        <row r="199">
          <cell r="F199">
            <v>1110</v>
          </cell>
          <cell r="G199">
            <v>1132</v>
          </cell>
          <cell r="H199">
            <v>1451</v>
          </cell>
        </row>
        <row r="200">
          <cell r="F200">
            <v>1429</v>
          </cell>
          <cell r="G200">
            <v>1426</v>
          </cell>
          <cell r="H200">
            <v>1426</v>
          </cell>
        </row>
        <row r="201">
          <cell r="F201">
            <v>3317</v>
          </cell>
          <cell r="G201">
            <v>3297</v>
          </cell>
          <cell r="H201">
            <v>3163</v>
          </cell>
        </row>
        <row r="202">
          <cell r="F202">
            <v>1149</v>
          </cell>
          <cell r="G202">
            <v>1152</v>
          </cell>
          <cell r="H202">
            <v>1255</v>
          </cell>
        </row>
        <row r="203">
          <cell r="F203">
            <v>1542</v>
          </cell>
          <cell r="G203">
            <v>1570</v>
          </cell>
          <cell r="H203">
            <v>1566</v>
          </cell>
        </row>
        <row r="204">
          <cell r="F204">
            <v>2485</v>
          </cell>
          <cell r="G204">
            <v>2578</v>
          </cell>
          <cell r="H204">
            <v>2675</v>
          </cell>
        </row>
        <row r="205">
          <cell r="F205">
            <v>1661</v>
          </cell>
          <cell r="G205">
            <v>1677</v>
          </cell>
          <cell r="H205">
            <v>1705</v>
          </cell>
        </row>
        <row r="206">
          <cell r="F206">
            <v>2943</v>
          </cell>
          <cell r="G206">
            <v>3115</v>
          </cell>
          <cell r="H206">
            <v>3230</v>
          </cell>
        </row>
        <row r="207">
          <cell r="F207">
            <v>10835</v>
          </cell>
          <cell r="G207">
            <v>11132</v>
          </cell>
          <cell r="H207">
            <v>11694</v>
          </cell>
        </row>
        <row r="208">
          <cell r="F208">
            <v>2661</v>
          </cell>
          <cell r="G208">
            <v>2704</v>
          </cell>
          <cell r="H208">
            <v>2750</v>
          </cell>
        </row>
        <row r="209">
          <cell r="F209">
            <v>2574</v>
          </cell>
          <cell r="G209">
            <v>2605</v>
          </cell>
          <cell r="H209">
            <v>2688</v>
          </cell>
        </row>
        <row r="210">
          <cell r="F210">
            <v>3630</v>
          </cell>
          <cell r="G210">
            <v>3781</v>
          </cell>
          <cell r="H210">
            <v>3925</v>
          </cell>
        </row>
        <row r="211">
          <cell r="F211">
            <v>68</v>
          </cell>
          <cell r="G211">
            <v>64</v>
          </cell>
          <cell r="H211">
            <v>65</v>
          </cell>
        </row>
        <row r="212">
          <cell r="F212">
            <v>3533</v>
          </cell>
          <cell r="G212">
            <v>3433</v>
          </cell>
          <cell r="H212">
            <v>3462</v>
          </cell>
        </row>
        <row r="213">
          <cell r="F213">
            <v>1487</v>
          </cell>
          <cell r="G213">
            <v>1569</v>
          </cell>
          <cell r="H213">
            <v>1608</v>
          </cell>
        </row>
        <row r="214">
          <cell r="F214">
            <v>3551</v>
          </cell>
          <cell r="G214">
            <v>3628</v>
          </cell>
          <cell r="H214">
            <v>3664</v>
          </cell>
        </row>
        <row r="215">
          <cell r="F215">
            <v>1471</v>
          </cell>
          <cell r="G215">
            <v>1542</v>
          </cell>
          <cell r="H215">
            <v>1574</v>
          </cell>
        </row>
        <row r="216">
          <cell r="F216">
            <v>776</v>
          </cell>
          <cell r="G216">
            <v>783</v>
          </cell>
          <cell r="H216">
            <v>796</v>
          </cell>
        </row>
        <row r="217">
          <cell r="F217">
            <v>3283</v>
          </cell>
          <cell r="G217">
            <v>3342</v>
          </cell>
          <cell r="H217">
            <v>3388</v>
          </cell>
        </row>
        <row r="218">
          <cell r="F218">
            <v>1323</v>
          </cell>
          <cell r="G218">
            <v>1342</v>
          </cell>
          <cell r="H218">
            <v>1356</v>
          </cell>
        </row>
        <row r="219">
          <cell r="F219">
            <v>2198</v>
          </cell>
          <cell r="G219">
            <v>2213</v>
          </cell>
          <cell r="H219">
            <v>2229</v>
          </cell>
        </row>
        <row r="220">
          <cell r="F220">
            <v>538</v>
          </cell>
          <cell r="G220">
            <v>554</v>
          </cell>
          <cell r="H220">
            <v>575</v>
          </cell>
        </row>
        <row r="221">
          <cell r="F221">
            <v>1832</v>
          </cell>
          <cell r="G221">
            <v>1911</v>
          </cell>
          <cell r="H221">
            <v>1926</v>
          </cell>
        </row>
        <row r="222">
          <cell r="F222">
            <v>1006</v>
          </cell>
          <cell r="G222">
            <v>1042</v>
          </cell>
          <cell r="H222">
            <v>1074</v>
          </cell>
        </row>
        <row r="223">
          <cell r="F223">
            <v>779</v>
          </cell>
          <cell r="G223">
            <v>734</v>
          </cell>
          <cell r="H223">
            <v>744</v>
          </cell>
        </row>
        <row r="224">
          <cell r="F224">
            <v>1987</v>
          </cell>
          <cell r="G224">
            <v>2012</v>
          </cell>
          <cell r="H224">
            <v>2062</v>
          </cell>
        </row>
        <row r="225">
          <cell r="F225">
            <v>7709</v>
          </cell>
          <cell r="G225">
            <v>8322</v>
          </cell>
          <cell r="H225">
            <v>9455</v>
          </cell>
        </row>
        <row r="226">
          <cell r="F226">
            <v>2035</v>
          </cell>
          <cell r="G226">
            <v>2102</v>
          </cell>
          <cell r="H226">
            <v>2121</v>
          </cell>
        </row>
        <row r="227">
          <cell r="F227">
            <v>1745</v>
          </cell>
          <cell r="G227">
            <v>1771</v>
          </cell>
          <cell r="H227">
            <v>1775</v>
          </cell>
        </row>
        <row r="228">
          <cell r="F228">
            <v>1038</v>
          </cell>
          <cell r="G228">
            <v>1071</v>
          </cell>
          <cell r="H228">
            <v>1102</v>
          </cell>
        </row>
        <row r="229">
          <cell r="F229">
            <v>6563</v>
          </cell>
          <cell r="G229">
            <v>6874</v>
          </cell>
          <cell r="H229">
            <v>7217</v>
          </cell>
        </row>
        <row r="230">
          <cell r="F230">
            <v>4925</v>
          </cell>
          <cell r="G230">
            <v>4983</v>
          </cell>
          <cell r="H230">
            <v>4809</v>
          </cell>
        </row>
        <row r="231">
          <cell r="F231">
            <v>1632</v>
          </cell>
          <cell r="G231">
            <v>1652</v>
          </cell>
          <cell r="H231">
            <v>1355</v>
          </cell>
        </row>
        <row r="232">
          <cell r="F232">
            <v>55346</v>
          </cell>
          <cell r="G232">
            <v>58337</v>
          </cell>
          <cell r="H232">
            <v>57847</v>
          </cell>
        </row>
        <row r="233">
          <cell r="F233">
            <v>1362</v>
          </cell>
          <cell r="G233">
            <v>1383</v>
          </cell>
          <cell r="H233">
            <v>1457</v>
          </cell>
        </row>
        <row r="234">
          <cell r="F234">
            <v>2650</v>
          </cell>
          <cell r="G234">
            <v>2559</v>
          </cell>
          <cell r="H234">
            <v>2584</v>
          </cell>
        </row>
        <row r="235">
          <cell r="F235">
            <v>1557</v>
          </cell>
          <cell r="G235">
            <v>1585</v>
          </cell>
          <cell r="H235">
            <v>1621</v>
          </cell>
        </row>
        <row r="236">
          <cell r="F236">
            <v>1008</v>
          </cell>
          <cell r="G236">
            <v>1031</v>
          </cell>
          <cell r="H236">
            <v>1044</v>
          </cell>
        </row>
      </sheetData>
      <sheetData sheetId="7">
        <row r="14">
          <cell r="F14">
            <v>1232</v>
          </cell>
          <cell r="G14">
            <v>1260</v>
          </cell>
          <cell r="H14">
            <v>1275</v>
          </cell>
        </row>
        <row r="15">
          <cell r="F15">
            <v>2827</v>
          </cell>
          <cell r="G15">
            <v>2866</v>
          </cell>
          <cell r="H15">
            <v>2873</v>
          </cell>
        </row>
        <row r="16">
          <cell r="F16">
            <v>0</v>
          </cell>
          <cell r="G16">
            <v>0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</row>
        <row r="19">
          <cell r="F19">
            <v>54212</v>
          </cell>
          <cell r="G19">
            <v>60248</v>
          </cell>
          <cell r="H19">
            <v>68557</v>
          </cell>
        </row>
        <row r="20">
          <cell r="F20">
            <v>0</v>
          </cell>
          <cell r="G20">
            <v>0</v>
          </cell>
          <cell r="H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</row>
        <row r="24">
          <cell r="F24">
            <v>2487</v>
          </cell>
          <cell r="G24">
            <v>2499</v>
          </cell>
          <cell r="H24">
            <v>2584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</row>
        <row r="28">
          <cell r="F28">
            <v>114890</v>
          </cell>
          <cell r="G28">
            <v>118918</v>
          </cell>
          <cell r="H28">
            <v>130543</v>
          </cell>
        </row>
        <row r="29">
          <cell r="F29">
            <v>0</v>
          </cell>
          <cell r="G29">
            <v>0</v>
          </cell>
          <cell r="H29">
            <v>0</v>
          </cell>
        </row>
        <row r="30">
          <cell r="F30">
            <v>4020</v>
          </cell>
          <cell r="G30">
            <v>4036</v>
          </cell>
          <cell r="H30">
            <v>4166</v>
          </cell>
        </row>
        <row r="31">
          <cell r="F31">
            <v>147933</v>
          </cell>
          <cell r="G31">
            <v>152476</v>
          </cell>
          <cell r="H31">
            <v>157326</v>
          </cell>
        </row>
        <row r="32">
          <cell r="F32">
            <v>1182</v>
          </cell>
          <cell r="G32">
            <v>1248</v>
          </cell>
          <cell r="H32">
            <v>1263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1481</v>
          </cell>
          <cell r="G37">
            <v>1477</v>
          </cell>
          <cell r="H37">
            <v>1481</v>
          </cell>
        </row>
        <row r="38">
          <cell r="F38">
            <v>0</v>
          </cell>
          <cell r="G38">
            <v>0</v>
          </cell>
          <cell r="H38">
            <v>0</v>
          </cell>
        </row>
        <row r="39">
          <cell r="F39">
            <v>1695</v>
          </cell>
          <cell r="G39">
            <v>1752</v>
          </cell>
          <cell r="H39">
            <v>1818</v>
          </cell>
        </row>
        <row r="40">
          <cell r="F40">
            <v>0</v>
          </cell>
          <cell r="G40">
            <v>0</v>
          </cell>
          <cell r="H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</row>
        <row r="44">
          <cell r="F44">
            <v>6084</v>
          </cell>
          <cell r="G44">
            <v>6194</v>
          </cell>
          <cell r="H44">
            <v>6559</v>
          </cell>
        </row>
        <row r="45">
          <cell r="F45">
            <v>1</v>
          </cell>
          <cell r="G45">
            <v>1</v>
          </cell>
          <cell r="H45">
            <v>1</v>
          </cell>
        </row>
        <row r="46">
          <cell r="F46">
            <v>8172</v>
          </cell>
          <cell r="G46">
            <v>8249</v>
          </cell>
          <cell r="H46">
            <v>8301</v>
          </cell>
        </row>
        <row r="47">
          <cell r="F47">
            <v>0</v>
          </cell>
          <cell r="G47">
            <v>0</v>
          </cell>
          <cell r="H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</row>
        <row r="49">
          <cell r="F49">
            <v>0</v>
          </cell>
          <cell r="G49">
            <v>0</v>
          </cell>
          <cell r="H49">
            <v>1</v>
          </cell>
        </row>
        <row r="50">
          <cell r="F50">
            <v>1871</v>
          </cell>
          <cell r="G50">
            <v>1853</v>
          </cell>
          <cell r="H50">
            <v>1915</v>
          </cell>
        </row>
        <row r="51">
          <cell r="F51">
            <v>0</v>
          </cell>
          <cell r="G51">
            <v>0</v>
          </cell>
          <cell r="H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</row>
        <row r="55">
          <cell r="F55">
            <v>1732</v>
          </cell>
          <cell r="G55">
            <v>1758</v>
          </cell>
          <cell r="H55">
            <v>1758</v>
          </cell>
        </row>
        <row r="56">
          <cell r="F56">
            <v>5180</v>
          </cell>
          <cell r="G56">
            <v>5211</v>
          </cell>
          <cell r="H56">
            <v>5257</v>
          </cell>
        </row>
        <row r="57">
          <cell r="F57">
            <v>5986</v>
          </cell>
          <cell r="G57">
            <v>6043</v>
          </cell>
          <cell r="H57">
            <v>6115</v>
          </cell>
        </row>
        <row r="58">
          <cell r="F58">
            <v>0</v>
          </cell>
          <cell r="G58">
            <v>0</v>
          </cell>
          <cell r="H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</row>
        <row r="64">
          <cell r="F64">
            <v>6206</v>
          </cell>
          <cell r="G64">
            <v>6346</v>
          </cell>
          <cell r="H64">
            <v>6462</v>
          </cell>
        </row>
        <row r="65">
          <cell r="F65">
            <v>0</v>
          </cell>
          <cell r="G65">
            <v>0</v>
          </cell>
          <cell r="H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</row>
        <row r="70">
          <cell r="F70">
            <v>8941</v>
          </cell>
          <cell r="G70">
            <v>9189</v>
          </cell>
          <cell r="H70">
            <v>9323</v>
          </cell>
        </row>
        <row r="71">
          <cell r="F71">
            <v>0</v>
          </cell>
          <cell r="G71">
            <v>0</v>
          </cell>
          <cell r="H71">
            <v>0</v>
          </cell>
        </row>
        <row r="72">
          <cell r="F72">
            <v>11751</v>
          </cell>
          <cell r="G72">
            <v>11870</v>
          </cell>
          <cell r="H72">
            <v>11853</v>
          </cell>
        </row>
        <row r="73">
          <cell r="F73">
            <v>0</v>
          </cell>
          <cell r="G73">
            <v>0</v>
          </cell>
          <cell r="H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</row>
        <row r="75">
          <cell r="F75">
            <v>2980</v>
          </cell>
          <cell r="G75">
            <v>3002</v>
          </cell>
          <cell r="H75">
            <v>3030</v>
          </cell>
        </row>
        <row r="76">
          <cell r="F76">
            <v>8630</v>
          </cell>
          <cell r="G76">
            <v>8732</v>
          </cell>
          <cell r="H76">
            <v>8750</v>
          </cell>
        </row>
        <row r="77">
          <cell r="F77">
            <v>0</v>
          </cell>
          <cell r="G77">
            <v>0</v>
          </cell>
          <cell r="H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</row>
        <row r="79">
          <cell r="F79">
            <v>0</v>
          </cell>
          <cell r="G79">
            <v>0</v>
          </cell>
          <cell r="H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</row>
        <row r="81">
          <cell r="F81">
            <v>0</v>
          </cell>
          <cell r="G81">
            <v>0</v>
          </cell>
          <cell r="H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</row>
        <row r="88">
          <cell r="F88">
            <v>4935</v>
          </cell>
          <cell r="G88">
            <v>4962</v>
          </cell>
          <cell r="H88">
            <v>5010</v>
          </cell>
        </row>
        <row r="89">
          <cell r="F89">
            <v>0</v>
          </cell>
          <cell r="G89">
            <v>0</v>
          </cell>
          <cell r="H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</row>
        <row r="93">
          <cell r="F93">
            <v>38928</v>
          </cell>
          <cell r="G93">
            <v>39693</v>
          </cell>
          <cell r="H93">
            <v>40811</v>
          </cell>
        </row>
        <row r="94">
          <cell r="F94">
            <v>0</v>
          </cell>
          <cell r="G94">
            <v>0</v>
          </cell>
          <cell r="H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</row>
        <row r="96">
          <cell r="F96">
            <v>0</v>
          </cell>
          <cell r="G96">
            <v>0</v>
          </cell>
          <cell r="H96">
            <v>1</v>
          </cell>
        </row>
        <row r="97">
          <cell r="F97">
            <v>0</v>
          </cell>
          <cell r="G97">
            <v>0</v>
          </cell>
          <cell r="H97">
            <v>0</v>
          </cell>
        </row>
        <row r="98">
          <cell r="F98">
            <v>21912</v>
          </cell>
          <cell r="G98">
            <v>22607</v>
          </cell>
          <cell r="H98">
            <v>23489</v>
          </cell>
        </row>
        <row r="99">
          <cell r="F99">
            <v>579432</v>
          </cell>
          <cell r="G99">
            <v>589041</v>
          </cell>
          <cell r="H99">
            <v>596820</v>
          </cell>
        </row>
        <row r="100">
          <cell r="F100">
            <v>5163</v>
          </cell>
          <cell r="G100">
            <v>5271</v>
          </cell>
          <cell r="H100">
            <v>5316</v>
          </cell>
        </row>
        <row r="101">
          <cell r="F101">
            <v>6574</v>
          </cell>
          <cell r="G101">
            <v>6606</v>
          </cell>
          <cell r="H101">
            <v>6663</v>
          </cell>
        </row>
        <row r="102">
          <cell r="F102">
            <v>7018</v>
          </cell>
          <cell r="G102">
            <v>7099</v>
          </cell>
          <cell r="H102">
            <v>7282</v>
          </cell>
        </row>
        <row r="103">
          <cell r="F103">
            <v>0</v>
          </cell>
          <cell r="G103">
            <v>0</v>
          </cell>
          <cell r="H103">
            <v>0</v>
          </cell>
        </row>
        <row r="104">
          <cell r="F104">
            <v>4885</v>
          </cell>
          <cell r="G104">
            <v>5268</v>
          </cell>
          <cell r="H104">
            <v>5700</v>
          </cell>
        </row>
        <row r="105">
          <cell r="F105">
            <v>0</v>
          </cell>
          <cell r="G105">
            <v>0</v>
          </cell>
          <cell r="H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</row>
        <row r="108">
          <cell r="F108">
            <v>0</v>
          </cell>
          <cell r="G108">
            <v>0</v>
          </cell>
          <cell r="H108">
            <v>0</v>
          </cell>
        </row>
        <row r="109">
          <cell r="F109">
            <v>1</v>
          </cell>
          <cell r="G109">
            <v>0</v>
          </cell>
          <cell r="H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</row>
        <row r="111">
          <cell r="F111">
            <v>0</v>
          </cell>
          <cell r="G111">
            <v>0</v>
          </cell>
          <cell r="H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</row>
        <row r="114">
          <cell r="F114">
            <v>14619</v>
          </cell>
          <cell r="G114">
            <v>14742</v>
          </cell>
          <cell r="H114">
            <v>14887</v>
          </cell>
        </row>
        <row r="115">
          <cell r="F115">
            <v>0</v>
          </cell>
          <cell r="G115">
            <v>0</v>
          </cell>
          <cell r="H115">
            <v>0</v>
          </cell>
        </row>
        <row r="116">
          <cell r="F116">
            <v>11569</v>
          </cell>
          <cell r="G116">
            <v>11775</v>
          </cell>
          <cell r="H116">
            <v>11990</v>
          </cell>
        </row>
        <row r="117">
          <cell r="F117">
            <v>0</v>
          </cell>
          <cell r="G117">
            <v>0</v>
          </cell>
          <cell r="H117">
            <v>0</v>
          </cell>
        </row>
        <row r="118">
          <cell r="F118">
            <v>8720</v>
          </cell>
          <cell r="G118">
            <v>8882</v>
          </cell>
          <cell r="H118">
            <v>9030</v>
          </cell>
        </row>
        <row r="119">
          <cell r="F119">
            <v>0</v>
          </cell>
          <cell r="G119">
            <v>0</v>
          </cell>
          <cell r="H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</row>
        <row r="124">
          <cell r="F124">
            <v>9272</v>
          </cell>
          <cell r="G124">
            <v>9314</v>
          </cell>
          <cell r="H124">
            <v>9363</v>
          </cell>
        </row>
        <row r="125">
          <cell r="F125">
            <v>0</v>
          </cell>
          <cell r="G125">
            <v>0</v>
          </cell>
          <cell r="H125">
            <v>0</v>
          </cell>
        </row>
        <row r="126">
          <cell r="F126">
            <v>2856</v>
          </cell>
          <cell r="G126">
            <v>2871</v>
          </cell>
          <cell r="H126">
            <v>2888</v>
          </cell>
        </row>
        <row r="127">
          <cell r="F127">
            <v>42861</v>
          </cell>
          <cell r="G127">
            <v>43901</v>
          </cell>
          <cell r="H127">
            <v>45039</v>
          </cell>
        </row>
        <row r="128">
          <cell r="F128">
            <v>0</v>
          </cell>
          <cell r="G128">
            <v>0</v>
          </cell>
          <cell r="H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</row>
        <row r="130">
          <cell r="F130">
            <v>9643</v>
          </cell>
          <cell r="G130">
            <v>9680</v>
          </cell>
          <cell r="H130">
            <v>9790</v>
          </cell>
        </row>
        <row r="131">
          <cell r="F131">
            <v>39512</v>
          </cell>
          <cell r="G131">
            <v>40161</v>
          </cell>
          <cell r="H131">
            <v>41140</v>
          </cell>
        </row>
        <row r="132">
          <cell r="F132">
            <v>0</v>
          </cell>
          <cell r="G132">
            <v>0</v>
          </cell>
          <cell r="H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</row>
        <row r="134">
          <cell r="F134">
            <v>2759</v>
          </cell>
          <cell r="G134">
            <v>2775</v>
          </cell>
          <cell r="H134">
            <v>2864</v>
          </cell>
        </row>
        <row r="135">
          <cell r="F135">
            <v>5940</v>
          </cell>
          <cell r="G135">
            <v>5947</v>
          </cell>
          <cell r="H135">
            <v>5976</v>
          </cell>
        </row>
        <row r="136">
          <cell r="F136">
            <v>763</v>
          </cell>
          <cell r="G136">
            <v>767</v>
          </cell>
          <cell r="H136">
            <v>766</v>
          </cell>
        </row>
        <row r="137">
          <cell r="F137">
            <v>15473</v>
          </cell>
          <cell r="G137">
            <v>16770</v>
          </cell>
          <cell r="H137">
            <v>17655</v>
          </cell>
        </row>
        <row r="138">
          <cell r="F138">
            <v>0</v>
          </cell>
          <cell r="G138">
            <v>0</v>
          </cell>
          <cell r="H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</row>
        <row r="140">
          <cell r="F140">
            <v>2439</v>
          </cell>
          <cell r="G140">
            <v>2465</v>
          </cell>
          <cell r="H140">
            <v>2496</v>
          </cell>
        </row>
        <row r="141">
          <cell r="F141">
            <v>0</v>
          </cell>
          <cell r="G141">
            <v>0</v>
          </cell>
          <cell r="H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</row>
        <row r="143">
          <cell r="F143">
            <v>555</v>
          </cell>
          <cell r="G143">
            <v>558</v>
          </cell>
          <cell r="H143">
            <v>563</v>
          </cell>
        </row>
        <row r="144">
          <cell r="F144">
            <v>7217</v>
          </cell>
          <cell r="G144">
            <v>7277</v>
          </cell>
          <cell r="H144">
            <v>7306</v>
          </cell>
        </row>
        <row r="145">
          <cell r="F145">
            <v>0</v>
          </cell>
          <cell r="G145">
            <v>0</v>
          </cell>
          <cell r="H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</row>
        <row r="147">
          <cell r="F147">
            <v>1392</v>
          </cell>
          <cell r="G147">
            <v>1398</v>
          </cell>
          <cell r="H147">
            <v>1510</v>
          </cell>
        </row>
        <row r="148">
          <cell r="F148">
            <v>2293</v>
          </cell>
          <cell r="G148">
            <v>2311</v>
          </cell>
          <cell r="H148">
            <v>2296</v>
          </cell>
        </row>
        <row r="149">
          <cell r="F149">
            <v>0</v>
          </cell>
          <cell r="G149">
            <v>0</v>
          </cell>
          <cell r="H149">
            <v>0</v>
          </cell>
        </row>
        <row r="150">
          <cell r="F150">
            <v>14687</v>
          </cell>
          <cell r="G150">
            <v>14844</v>
          </cell>
          <cell r="H150">
            <v>15061</v>
          </cell>
        </row>
        <row r="151">
          <cell r="F151">
            <v>0</v>
          </cell>
          <cell r="G151">
            <v>0</v>
          </cell>
          <cell r="H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</row>
        <row r="153">
          <cell r="F153">
            <v>0</v>
          </cell>
          <cell r="G153">
            <v>1</v>
          </cell>
          <cell r="H153">
            <v>1</v>
          </cell>
        </row>
        <row r="154">
          <cell r="F154">
            <v>0</v>
          </cell>
          <cell r="G154">
            <v>0</v>
          </cell>
          <cell r="H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</row>
        <row r="157">
          <cell r="F157">
            <v>6005</v>
          </cell>
          <cell r="G157">
            <v>6088</v>
          </cell>
          <cell r="H157">
            <v>6143</v>
          </cell>
        </row>
        <row r="158">
          <cell r="F158">
            <v>0</v>
          </cell>
          <cell r="G158">
            <v>0</v>
          </cell>
          <cell r="H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</row>
        <row r="165">
          <cell r="F165">
            <v>14742</v>
          </cell>
          <cell r="G165">
            <v>15672</v>
          </cell>
          <cell r="H165">
            <v>16442</v>
          </cell>
        </row>
        <row r="166">
          <cell r="F166">
            <v>0</v>
          </cell>
          <cell r="G166">
            <v>0</v>
          </cell>
          <cell r="H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</row>
        <row r="170">
          <cell r="F170">
            <v>5520</v>
          </cell>
          <cell r="G170">
            <v>5639</v>
          </cell>
          <cell r="H170">
            <v>5661</v>
          </cell>
        </row>
        <row r="171">
          <cell r="F171">
            <v>0</v>
          </cell>
          <cell r="G171">
            <v>0</v>
          </cell>
          <cell r="H171">
            <v>0</v>
          </cell>
        </row>
        <row r="172">
          <cell r="F172">
            <v>11532</v>
          </cell>
          <cell r="G172">
            <v>11661</v>
          </cell>
          <cell r="H172">
            <v>11818</v>
          </cell>
        </row>
        <row r="173">
          <cell r="F173">
            <v>0</v>
          </cell>
          <cell r="G173">
            <v>0</v>
          </cell>
          <cell r="H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</row>
        <row r="175">
          <cell r="F175">
            <v>4497</v>
          </cell>
          <cell r="G175">
            <v>4576</v>
          </cell>
          <cell r="H175">
            <v>4614</v>
          </cell>
        </row>
        <row r="176">
          <cell r="F176">
            <v>0</v>
          </cell>
          <cell r="G176">
            <v>0</v>
          </cell>
          <cell r="H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</row>
        <row r="179">
          <cell r="F179">
            <v>8945</v>
          </cell>
          <cell r="G179">
            <v>9098</v>
          </cell>
          <cell r="H179">
            <v>9347</v>
          </cell>
        </row>
        <row r="180">
          <cell r="F180">
            <v>0</v>
          </cell>
          <cell r="G180">
            <v>0</v>
          </cell>
          <cell r="H180">
            <v>0</v>
          </cell>
        </row>
        <row r="181">
          <cell r="F181">
            <v>2049</v>
          </cell>
          <cell r="G181">
            <v>2065</v>
          </cell>
          <cell r="H181">
            <v>2388</v>
          </cell>
        </row>
        <row r="182">
          <cell r="F182">
            <v>4745</v>
          </cell>
          <cell r="G182">
            <v>4801</v>
          </cell>
          <cell r="H182">
            <v>4813</v>
          </cell>
        </row>
        <row r="183">
          <cell r="F183">
            <v>30968</v>
          </cell>
          <cell r="G183">
            <v>31535</v>
          </cell>
          <cell r="H183">
            <v>32352</v>
          </cell>
        </row>
        <row r="184">
          <cell r="F184">
            <v>6934</v>
          </cell>
          <cell r="G184">
            <v>7015</v>
          </cell>
          <cell r="H184">
            <v>7164</v>
          </cell>
        </row>
        <row r="185">
          <cell r="F185">
            <v>11373</v>
          </cell>
          <cell r="G185">
            <v>11560</v>
          </cell>
          <cell r="H185">
            <v>11648</v>
          </cell>
        </row>
        <row r="186">
          <cell r="F186">
            <v>0</v>
          </cell>
          <cell r="G186">
            <v>0</v>
          </cell>
          <cell r="H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</row>
        <row r="188">
          <cell r="F188">
            <v>9182</v>
          </cell>
          <cell r="G188">
            <v>9272</v>
          </cell>
          <cell r="H188">
            <v>9354</v>
          </cell>
        </row>
        <row r="189">
          <cell r="F189">
            <v>0</v>
          </cell>
          <cell r="G189">
            <v>0</v>
          </cell>
          <cell r="H189">
            <v>0</v>
          </cell>
        </row>
        <row r="190">
          <cell r="F190">
            <v>16831</v>
          </cell>
          <cell r="G190">
            <v>17185</v>
          </cell>
          <cell r="H190">
            <v>17539</v>
          </cell>
        </row>
        <row r="191">
          <cell r="F191">
            <v>0</v>
          </cell>
          <cell r="G191">
            <v>0</v>
          </cell>
          <cell r="H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</row>
        <row r="193">
          <cell r="F193">
            <v>77008</v>
          </cell>
          <cell r="G193">
            <v>79888</v>
          </cell>
          <cell r="H193">
            <v>83307</v>
          </cell>
        </row>
        <row r="194">
          <cell r="F194">
            <v>6997</v>
          </cell>
          <cell r="G194">
            <v>7030</v>
          </cell>
          <cell r="H194">
            <v>7071</v>
          </cell>
        </row>
        <row r="195">
          <cell r="F195">
            <v>2140</v>
          </cell>
          <cell r="G195">
            <v>2154</v>
          </cell>
          <cell r="H195">
            <v>2192</v>
          </cell>
        </row>
        <row r="196">
          <cell r="F196">
            <v>0</v>
          </cell>
          <cell r="G196">
            <v>0</v>
          </cell>
          <cell r="H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</row>
        <row r="198">
          <cell r="F198">
            <v>0</v>
          </cell>
          <cell r="G198">
            <v>0</v>
          </cell>
          <cell r="H198">
            <v>0</v>
          </cell>
        </row>
        <row r="199">
          <cell r="F199">
            <v>15296</v>
          </cell>
          <cell r="G199">
            <v>15552</v>
          </cell>
          <cell r="H199">
            <v>15825</v>
          </cell>
        </row>
        <row r="200">
          <cell r="F200">
            <v>0</v>
          </cell>
          <cell r="G200">
            <v>0</v>
          </cell>
          <cell r="H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</row>
        <row r="204">
          <cell r="F204">
            <v>1</v>
          </cell>
          <cell r="G204">
            <v>0</v>
          </cell>
          <cell r="H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</row>
        <row r="207">
          <cell r="F207">
            <v>13716</v>
          </cell>
          <cell r="G207">
            <v>14034</v>
          </cell>
          <cell r="H207">
            <v>14456</v>
          </cell>
        </row>
        <row r="208">
          <cell r="F208">
            <v>0</v>
          </cell>
          <cell r="G208">
            <v>0</v>
          </cell>
          <cell r="H208">
            <v>0</v>
          </cell>
        </row>
        <row r="209">
          <cell r="F209">
            <v>0</v>
          </cell>
          <cell r="G209">
            <v>1</v>
          </cell>
          <cell r="H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</row>
        <row r="211">
          <cell r="F211">
            <v>765</v>
          </cell>
          <cell r="G211">
            <v>769</v>
          </cell>
          <cell r="H211">
            <v>776</v>
          </cell>
        </row>
        <row r="212">
          <cell r="F212">
            <v>13270</v>
          </cell>
          <cell r="G212">
            <v>13768</v>
          </cell>
          <cell r="H212">
            <v>14129</v>
          </cell>
        </row>
        <row r="213">
          <cell r="F213">
            <v>0</v>
          </cell>
          <cell r="G213">
            <v>0</v>
          </cell>
          <cell r="H213">
            <v>0</v>
          </cell>
        </row>
        <row r="214">
          <cell r="F214">
            <v>4067</v>
          </cell>
          <cell r="G214">
            <v>4185</v>
          </cell>
          <cell r="H214">
            <v>4292</v>
          </cell>
        </row>
        <row r="215">
          <cell r="F215">
            <v>0</v>
          </cell>
          <cell r="G215">
            <v>0</v>
          </cell>
          <cell r="H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</row>
        <row r="217">
          <cell r="F217">
            <v>0</v>
          </cell>
          <cell r="G217">
            <v>0</v>
          </cell>
          <cell r="H217">
            <v>1</v>
          </cell>
        </row>
        <row r="218">
          <cell r="F218">
            <v>6131</v>
          </cell>
          <cell r="G218">
            <v>6246</v>
          </cell>
          <cell r="H218">
            <v>6419</v>
          </cell>
        </row>
        <row r="219">
          <cell r="F219">
            <v>0</v>
          </cell>
          <cell r="G219">
            <v>0</v>
          </cell>
          <cell r="H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</row>
        <row r="221">
          <cell r="F221">
            <v>0</v>
          </cell>
          <cell r="G221">
            <v>1</v>
          </cell>
          <cell r="H221">
            <v>0</v>
          </cell>
        </row>
        <row r="222">
          <cell r="F222">
            <v>0</v>
          </cell>
          <cell r="G222">
            <v>0</v>
          </cell>
          <cell r="H222">
            <v>0</v>
          </cell>
        </row>
        <row r="223">
          <cell r="F223">
            <v>2144</v>
          </cell>
          <cell r="G223">
            <v>2243</v>
          </cell>
          <cell r="H223">
            <v>2281</v>
          </cell>
        </row>
        <row r="224">
          <cell r="F224">
            <v>0</v>
          </cell>
          <cell r="G224">
            <v>0</v>
          </cell>
          <cell r="H224">
            <v>0</v>
          </cell>
        </row>
        <row r="225">
          <cell r="F225">
            <v>49988</v>
          </cell>
          <cell r="G225">
            <v>51416</v>
          </cell>
          <cell r="H225">
            <v>52909</v>
          </cell>
        </row>
        <row r="226">
          <cell r="F226">
            <v>0</v>
          </cell>
          <cell r="G226">
            <v>0</v>
          </cell>
          <cell r="H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</row>
        <row r="228">
          <cell r="F228">
            <v>0</v>
          </cell>
          <cell r="G228">
            <v>0</v>
          </cell>
          <cell r="H228">
            <v>0</v>
          </cell>
        </row>
        <row r="229">
          <cell r="F229">
            <v>10287</v>
          </cell>
          <cell r="G229">
            <v>10534</v>
          </cell>
          <cell r="H229">
            <v>10733</v>
          </cell>
        </row>
        <row r="230">
          <cell r="F230">
            <v>725</v>
          </cell>
          <cell r="G230">
            <v>727</v>
          </cell>
          <cell r="H230">
            <v>1039</v>
          </cell>
        </row>
        <row r="231">
          <cell r="F231">
            <v>0</v>
          </cell>
          <cell r="G231">
            <v>0</v>
          </cell>
          <cell r="H231">
            <v>317</v>
          </cell>
        </row>
        <row r="232">
          <cell r="F232">
            <v>29949</v>
          </cell>
          <cell r="G232">
            <v>30932</v>
          </cell>
          <cell r="H232">
            <v>33227</v>
          </cell>
        </row>
        <row r="233">
          <cell r="F233">
            <v>0</v>
          </cell>
          <cell r="G233">
            <v>0</v>
          </cell>
          <cell r="H233">
            <v>1</v>
          </cell>
        </row>
        <row r="234">
          <cell r="F234">
            <v>2725</v>
          </cell>
          <cell r="G234">
            <v>2932</v>
          </cell>
          <cell r="H234">
            <v>3046</v>
          </cell>
        </row>
        <row r="235">
          <cell r="F235">
            <v>0</v>
          </cell>
          <cell r="G235">
            <v>0</v>
          </cell>
          <cell r="H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55A11"/>
  </sheetPr>
  <dimension ref="A1:AK230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B5" sqref="B5"/>
    </sheetView>
  </sheetViews>
  <sheetFormatPr defaultColWidth="8.7109375" defaultRowHeight="15" outlineLevelCol="1" x14ac:dyDescent="0.25"/>
  <cols>
    <col min="1" max="1" width="5.7109375" customWidth="1"/>
    <col min="2" max="2" width="36.28515625" customWidth="1"/>
    <col min="3" max="3" width="22.42578125" hidden="1" customWidth="1" outlineLevel="1"/>
    <col min="4" max="4" width="19.85546875" style="14" hidden="1" customWidth="1" outlineLevel="1"/>
    <col min="5" max="5" width="10.7109375" customWidth="1" collapsed="1"/>
    <col min="6" max="7" width="10.7109375" customWidth="1"/>
    <col min="8" max="8" width="8.7109375" customWidth="1"/>
    <col min="9" max="15" width="10.7109375" customWidth="1"/>
    <col min="16" max="16" width="8.7109375" hidden="1" customWidth="1" outlineLevel="1"/>
    <col min="17" max="21" width="12.7109375" hidden="1" customWidth="1" outlineLevel="1"/>
    <col min="22" max="22" width="6" customWidth="1" collapsed="1"/>
    <col min="23" max="23" width="10.7109375" customWidth="1"/>
    <col min="24" max="24" width="10.7109375" customWidth="1" collapsed="1"/>
    <col min="25" max="27" width="10.7109375" customWidth="1"/>
    <col min="30" max="30" width="13" customWidth="1"/>
    <col min="31" max="31" width="8.7109375" customWidth="1"/>
  </cols>
  <sheetData>
    <row r="1" spans="1:37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7" x14ac:dyDescent="0.25">
      <c r="M2" s="29"/>
      <c r="N2" s="29"/>
      <c r="O2" s="29"/>
      <c r="P2" s="29"/>
      <c r="Q2" s="29"/>
      <c r="R2" s="29"/>
      <c r="S2" s="29"/>
      <c r="T2" s="29"/>
      <c r="U2" s="29"/>
    </row>
    <row r="3" spans="1:37" x14ac:dyDescent="0.25">
      <c r="A3" s="45" t="s">
        <v>450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37" ht="36" customHeight="1" x14ac:dyDescent="0.25">
      <c r="E4" s="39" t="s">
        <v>468</v>
      </c>
      <c r="F4" s="39"/>
      <c r="G4" s="39"/>
      <c r="I4" s="39" t="s">
        <v>469</v>
      </c>
      <c r="J4" s="39"/>
      <c r="K4" s="39"/>
      <c r="L4" s="39"/>
      <c r="M4" s="39"/>
      <c r="N4" s="39"/>
      <c r="O4" s="39"/>
      <c r="R4" s="40" t="s">
        <v>474</v>
      </c>
      <c r="S4" s="40"/>
      <c r="T4" s="40"/>
      <c r="U4" s="40"/>
      <c r="W4" s="39" t="s">
        <v>486</v>
      </c>
      <c r="X4" s="39"/>
      <c r="Y4" s="39"/>
      <c r="Z4" s="39"/>
      <c r="AA4" s="39"/>
    </row>
    <row r="5" spans="1:37" x14ac:dyDescent="0.25">
      <c r="A5" s="3"/>
      <c r="B5" s="4" t="s">
        <v>213</v>
      </c>
      <c r="C5" s="3" t="s">
        <v>461</v>
      </c>
      <c r="D5" s="3" t="s">
        <v>462</v>
      </c>
      <c r="E5" s="17">
        <v>2023</v>
      </c>
      <c r="F5" s="18">
        <v>2024</v>
      </c>
      <c r="G5" s="19">
        <v>2025</v>
      </c>
      <c r="H5" s="14"/>
      <c r="I5" s="17">
        <v>2023</v>
      </c>
      <c r="J5" s="18">
        <v>2024</v>
      </c>
      <c r="K5" s="19">
        <v>2025</v>
      </c>
      <c r="L5" s="17">
        <v>2026</v>
      </c>
      <c r="M5" s="18">
        <v>2027</v>
      </c>
      <c r="N5" s="19">
        <v>2028</v>
      </c>
      <c r="O5" s="17">
        <v>2029</v>
      </c>
      <c r="Q5" s="26" t="s">
        <v>481</v>
      </c>
      <c r="R5" s="26" t="s">
        <v>471</v>
      </c>
      <c r="S5" s="26" t="s">
        <v>472</v>
      </c>
      <c r="T5" s="26" t="s">
        <v>473</v>
      </c>
      <c r="U5" s="27" t="s">
        <v>470</v>
      </c>
      <c r="W5" s="17" t="s">
        <v>482</v>
      </c>
      <c r="X5" s="17">
        <v>2026</v>
      </c>
      <c r="Y5" s="18">
        <v>2027</v>
      </c>
      <c r="Z5" s="19">
        <v>2028</v>
      </c>
      <c r="AA5" s="17">
        <v>2029</v>
      </c>
    </row>
    <row r="6" spans="1:37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6842.2209999999995</v>
      </c>
      <c r="F6" s="6">
        <v>6972.9074000000001</v>
      </c>
      <c r="G6" s="6">
        <v>7106.09</v>
      </c>
      <c r="I6" s="28">
        <v>6712</v>
      </c>
      <c r="J6" s="28">
        <v>6790</v>
      </c>
      <c r="K6" s="28">
        <v>6866</v>
      </c>
      <c r="L6" s="28">
        <v>6940</v>
      </c>
      <c r="M6" s="28">
        <v>7011</v>
      </c>
      <c r="N6" s="28">
        <v>7080</v>
      </c>
      <c r="O6" s="28">
        <v>7147</v>
      </c>
      <c r="Q6" s="29">
        <f>(L6-K6)/K6</f>
        <v>1.0777745412175939E-2</v>
      </c>
      <c r="R6" s="29">
        <f>(M6-L6)/L6</f>
        <v>1.0230547550432277E-2</v>
      </c>
      <c r="S6" s="29">
        <f>(N6-M6)/M6</f>
        <v>9.8416773641420621E-3</v>
      </c>
      <c r="T6" s="29">
        <f>(O6-N6)/N6</f>
        <v>9.4632768361581927E-3</v>
      </c>
      <c r="U6" s="29">
        <f>AVERAGE(R6:T6)</f>
        <v>9.8451672502441762E-3</v>
      </c>
      <c r="V6" s="28"/>
      <c r="W6" s="28">
        <f>G6</f>
        <v>7106.09</v>
      </c>
      <c r="X6" s="28">
        <f t="shared" ref="X6:X69" si="0">W6*(1+Q6)</f>
        <v>7182.67762889601</v>
      </c>
      <c r="Y6" s="28">
        <f t="shared" ref="Y6:Y69" si="1">X6*(1+R6)</f>
        <v>7256.1603539178568</v>
      </c>
      <c r="Z6" s="28">
        <f t="shared" ref="Z6:Z69" si="2">Y6*(1+S6)</f>
        <v>7327.5731430235955</v>
      </c>
      <c r="AA6" s="28">
        <f t="shared" ref="AA6:AA69" si="3">Z6*(1+T6)</f>
        <v>7396.9159962132262</v>
      </c>
    </row>
    <row r="7" spans="1:37" x14ac:dyDescent="0.25">
      <c r="A7" s="1">
        <v>2</v>
      </c>
      <c r="B7" t="s">
        <v>215</v>
      </c>
      <c r="C7" s="14" t="s">
        <v>464</v>
      </c>
      <c r="D7" s="14" t="s">
        <v>460</v>
      </c>
      <c r="E7" s="5">
        <v>19517.117099999999</v>
      </c>
      <c r="F7" s="6">
        <v>19686.4329</v>
      </c>
      <c r="G7" s="6">
        <v>19811.786499999998</v>
      </c>
      <c r="I7" s="28">
        <v>19847.736979674341</v>
      </c>
      <c r="J7" s="28">
        <v>20078.659437961858</v>
      </c>
      <c r="K7" s="28">
        <v>20302.818476968987</v>
      </c>
      <c r="L7" s="28">
        <v>20521.180299450069</v>
      </c>
      <c r="M7" s="28">
        <v>20732.778702650765</v>
      </c>
      <c r="N7" s="28">
        <v>20936.647483816731</v>
      </c>
      <c r="O7" s="28">
        <v>21133.752845702311</v>
      </c>
      <c r="Q7" s="29">
        <f t="shared" ref="Q7:Q70" si="4">(L7-K7)/K7</f>
        <v>1.0755246752010606E-2</v>
      </c>
      <c r="R7" s="29">
        <f t="shared" ref="R7:R16" si="5">(M7-L7)/L7</f>
        <v>1.0311219925608607E-2</v>
      </c>
      <c r="S7" s="29">
        <f t="shared" ref="S7:S16" si="6">(N7-M7)/M7</f>
        <v>9.8331624568924868E-3</v>
      </c>
      <c r="T7" s="29">
        <f t="shared" ref="T7:T16" si="7">(O7-N7)/N7</f>
        <v>9.4143707600720522E-3</v>
      </c>
      <c r="U7" s="29">
        <f t="shared" ref="U7:U16" si="8">AVERAGE(R7:T7)</f>
        <v>9.8529177141910493E-3</v>
      </c>
      <c r="W7" s="28">
        <f t="shared" ref="W7:W70" si="9">G7</f>
        <v>19811.786499999998</v>
      </c>
      <c r="X7" s="28">
        <f t="shared" si="0"/>
        <v>20024.867152405652</v>
      </c>
      <c r="Y7" s="28">
        <f t="shared" si="1"/>
        <v>20231.347961595202</v>
      </c>
      <c r="Z7" s="28">
        <f t="shared" si="2"/>
        <v>20430.286092823491</v>
      </c>
      <c r="AA7" s="28">
        <f t="shared" si="3"/>
        <v>20622.624380835674</v>
      </c>
    </row>
    <row r="8" spans="1:37" x14ac:dyDescent="0.25">
      <c r="A8" s="1">
        <v>3</v>
      </c>
      <c r="B8" t="s">
        <v>216</v>
      </c>
      <c r="C8" s="14" t="s">
        <v>463</v>
      </c>
      <c r="D8" s="14" t="s">
        <v>460</v>
      </c>
      <c r="E8" s="5">
        <v>2292.5745000000002</v>
      </c>
      <c r="F8" s="6">
        <v>2295.3256000000001</v>
      </c>
      <c r="G8" s="6">
        <v>2298.08</v>
      </c>
      <c r="I8" s="28">
        <v>2372</v>
      </c>
      <c r="J8" s="28">
        <v>2399</v>
      </c>
      <c r="K8" s="28">
        <v>2426</v>
      </c>
      <c r="L8" s="28">
        <v>2452</v>
      </c>
      <c r="M8" s="28">
        <v>2478</v>
      </c>
      <c r="N8" s="28">
        <v>2502</v>
      </c>
      <c r="O8" s="28">
        <v>2526</v>
      </c>
      <c r="Q8" s="29">
        <f t="shared" si="4"/>
        <v>1.0717230008244023E-2</v>
      </c>
      <c r="R8" s="29">
        <f t="shared" si="5"/>
        <v>1.0603588907014683E-2</v>
      </c>
      <c r="S8" s="29">
        <f t="shared" si="6"/>
        <v>9.6852300242130755E-3</v>
      </c>
      <c r="T8" s="29">
        <f t="shared" si="7"/>
        <v>9.5923261390887284E-3</v>
      </c>
      <c r="U8" s="29">
        <f t="shared" si="8"/>
        <v>9.9603816901054961E-3</v>
      </c>
      <c r="W8" s="28">
        <f t="shared" si="9"/>
        <v>2298.08</v>
      </c>
      <c r="X8" s="28">
        <f t="shared" si="0"/>
        <v>2322.7090519373455</v>
      </c>
      <c r="Y8" s="28">
        <f t="shared" si="1"/>
        <v>2347.3381038746907</v>
      </c>
      <c r="Z8" s="28">
        <f t="shared" si="2"/>
        <v>2370.0726133553176</v>
      </c>
      <c r="AA8" s="28">
        <f t="shared" si="3"/>
        <v>2392.807122835944</v>
      </c>
    </row>
    <row r="9" spans="1:37" x14ac:dyDescent="0.25">
      <c r="A9" s="1">
        <v>4</v>
      </c>
      <c r="B9" t="s">
        <v>217</v>
      </c>
      <c r="C9" s="14" t="s">
        <v>463</v>
      </c>
      <c r="D9" s="14" t="s">
        <v>458</v>
      </c>
      <c r="E9" s="5">
        <v>2413.8204999999998</v>
      </c>
      <c r="F9" s="6">
        <v>2441.5221000000001</v>
      </c>
      <c r="G9" s="6">
        <v>2460.3000000000002</v>
      </c>
      <c r="I9" s="28">
        <v>2422.2640241287418</v>
      </c>
      <c r="J9" s="28">
        <v>2449.8266000391759</v>
      </c>
      <c r="K9" s="28">
        <v>2477.38917594961</v>
      </c>
      <c r="L9" s="28">
        <v>2504.1410878626789</v>
      </c>
      <c r="M9" s="28">
        <v>2530.0823357783815</v>
      </c>
      <c r="N9" s="28">
        <v>2555.2129196967185</v>
      </c>
      <c r="O9" s="28">
        <v>2578.7221756203239</v>
      </c>
      <c r="Q9" s="29">
        <f t="shared" si="4"/>
        <v>1.0798429319371897E-2</v>
      </c>
      <c r="R9" s="29">
        <f t="shared" si="5"/>
        <v>1.0359339592100976E-2</v>
      </c>
      <c r="S9" s="29">
        <f t="shared" si="6"/>
        <v>9.9327138737583739E-3</v>
      </c>
      <c r="T9" s="29">
        <f t="shared" si="7"/>
        <v>9.2005076142131423E-3</v>
      </c>
      <c r="U9" s="29">
        <f t="shared" si="8"/>
        <v>9.8308536933574969E-3</v>
      </c>
      <c r="W9" s="28">
        <f t="shared" si="9"/>
        <v>2460.3000000000002</v>
      </c>
      <c r="X9" s="28">
        <f t="shared" si="0"/>
        <v>2486.8673756544508</v>
      </c>
      <c r="Y9" s="28">
        <f t="shared" si="1"/>
        <v>2512.6296793193719</v>
      </c>
      <c r="Z9" s="28">
        <f t="shared" si="2"/>
        <v>2537.5869109947644</v>
      </c>
      <c r="AA9" s="28">
        <f t="shared" si="3"/>
        <v>2560.9339986910995</v>
      </c>
    </row>
    <row r="10" spans="1:37" x14ac:dyDescent="0.25">
      <c r="A10" s="1">
        <v>5</v>
      </c>
      <c r="B10" t="s">
        <v>218</v>
      </c>
      <c r="C10" s="14" t="s">
        <v>463</v>
      </c>
      <c r="D10" s="14" t="s">
        <v>459</v>
      </c>
      <c r="E10" s="5">
        <v>1393</v>
      </c>
      <c r="F10" s="6">
        <v>1393</v>
      </c>
      <c r="G10" s="6">
        <v>1393</v>
      </c>
      <c r="I10" s="28">
        <v>1446</v>
      </c>
      <c r="J10" s="28">
        <v>1463</v>
      </c>
      <c r="K10" s="28">
        <v>1480</v>
      </c>
      <c r="L10" s="28">
        <v>1495</v>
      </c>
      <c r="M10" s="28">
        <v>1511</v>
      </c>
      <c r="N10" s="28">
        <v>1526</v>
      </c>
      <c r="O10" s="28">
        <v>1540</v>
      </c>
      <c r="Q10" s="29">
        <f t="shared" si="4"/>
        <v>1.0135135135135136E-2</v>
      </c>
      <c r="R10" s="29">
        <f t="shared" si="5"/>
        <v>1.0702341137123745E-2</v>
      </c>
      <c r="S10" s="29">
        <f t="shared" si="6"/>
        <v>9.9272005294506957E-3</v>
      </c>
      <c r="T10" s="29">
        <f t="shared" si="7"/>
        <v>9.1743119266055051E-3</v>
      </c>
      <c r="U10" s="29">
        <f t="shared" si="8"/>
        <v>9.9346178643933154E-3</v>
      </c>
      <c r="W10" s="28">
        <f t="shared" si="9"/>
        <v>1393</v>
      </c>
      <c r="X10" s="28">
        <f t="shared" si="0"/>
        <v>1407.1182432432431</v>
      </c>
      <c r="Y10" s="28">
        <f t="shared" si="1"/>
        <v>1422.1777027027024</v>
      </c>
      <c r="Z10" s="28">
        <f t="shared" si="2"/>
        <v>1436.2959459459455</v>
      </c>
      <c r="AA10" s="28">
        <f t="shared" si="3"/>
        <v>1449.4729729729725</v>
      </c>
    </row>
    <row r="11" spans="1:37" x14ac:dyDescent="0.25">
      <c r="A11" s="1">
        <v>6</v>
      </c>
      <c r="B11" t="s">
        <v>219</v>
      </c>
      <c r="C11" s="14" t="s">
        <v>463</v>
      </c>
      <c r="D11" s="14" t="s">
        <v>459</v>
      </c>
      <c r="E11" s="5">
        <v>225520.6758</v>
      </c>
      <c r="F11" s="6">
        <v>230594.891</v>
      </c>
      <c r="G11" s="6">
        <v>235783.27600000001</v>
      </c>
      <c r="I11" s="28">
        <v>219034</v>
      </c>
      <c r="J11" s="28">
        <v>221585</v>
      </c>
      <c r="K11" s="28">
        <v>224064</v>
      </c>
      <c r="L11" s="28">
        <v>226468</v>
      </c>
      <c r="M11" s="28">
        <v>228798</v>
      </c>
      <c r="N11" s="28">
        <v>231053</v>
      </c>
      <c r="O11" s="28">
        <v>233233</v>
      </c>
      <c r="Q11" s="29">
        <f t="shared" si="4"/>
        <v>1.0729077406455298E-2</v>
      </c>
      <c r="R11" s="29">
        <f t="shared" si="5"/>
        <v>1.0288429270360493E-2</v>
      </c>
      <c r="S11" s="29">
        <f t="shared" si="6"/>
        <v>9.8558553833512537E-3</v>
      </c>
      <c r="T11" s="29">
        <f t="shared" si="7"/>
        <v>9.435064682129209E-3</v>
      </c>
      <c r="U11" s="29">
        <f t="shared" si="8"/>
        <v>9.8597831119469851E-3</v>
      </c>
      <c r="W11" s="28">
        <f t="shared" si="9"/>
        <v>235783.27600000001</v>
      </c>
      <c r="X11" s="28">
        <f t="shared" si="0"/>
        <v>238313.01301935161</v>
      </c>
      <c r="Y11" s="28">
        <f t="shared" si="1"/>
        <v>240764.87959800768</v>
      </c>
      <c r="Z11" s="28">
        <f t="shared" si="2"/>
        <v>243137.82343271561</v>
      </c>
      <c r="AA11" s="28">
        <f t="shared" si="3"/>
        <v>245431.84452347542</v>
      </c>
    </row>
    <row r="12" spans="1:37" x14ac:dyDescent="0.25">
      <c r="A12" s="1">
        <v>7</v>
      </c>
      <c r="B12" t="s">
        <v>220</v>
      </c>
      <c r="C12" s="14" t="s">
        <v>463</v>
      </c>
      <c r="D12" s="14" t="s">
        <v>459</v>
      </c>
      <c r="E12" s="5">
        <v>23862.255499999999</v>
      </c>
      <c r="F12" s="6">
        <v>24143.8302</v>
      </c>
      <c r="G12" s="6">
        <v>24428.7274</v>
      </c>
      <c r="I12" s="28">
        <v>23919</v>
      </c>
      <c r="J12" s="28">
        <v>24198</v>
      </c>
      <c r="K12" s="28">
        <v>24468</v>
      </c>
      <c r="L12" s="28">
        <v>24731</v>
      </c>
      <c r="M12" s="28">
        <v>24985</v>
      </c>
      <c r="N12" s="28">
        <v>25231</v>
      </c>
      <c r="O12" s="28">
        <v>25470</v>
      </c>
      <c r="Q12" s="29">
        <f t="shared" si="4"/>
        <v>1.074873303907144E-2</v>
      </c>
      <c r="R12" s="29">
        <f t="shared" si="5"/>
        <v>1.027051069507905E-2</v>
      </c>
      <c r="S12" s="29">
        <f t="shared" si="6"/>
        <v>9.8459075445267163E-3</v>
      </c>
      <c r="T12" s="29">
        <f t="shared" si="7"/>
        <v>9.4724743371249649E-3</v>
      </c>
      <c r="U12" s="29">
        <f t="shared" si="8"/>
        <v>9.8629641922435771E-3</v>
      </c>
      <c r="W12" s="28">
        <f t="shared" si="9"/>
        <v>24428.7274</v>
      </c>
      <c r="X12" s="28">
        <f t="shared" si="0"/>
        <v>24691.305269306849</v>
      </c>
      <c r="Y12" s="28">
        <f t="shared" si="1"/>
        <v>24944.897584150727</v>
      </c>
      <c r="Z12" s="28">
        <f t="shared" si="2"/>
        <v>25190.502739471965</v>
      </c>
      <c r="AA12" s="28">
        <f t="shared" si="3"/>
        <v>25429.119130210893</v>
      </c>
      <c r="AD12" s="1">
        <v>1</v>
      </c>
      <c r="AE12" t="str">
        <f>VLOOKUP($AD$12,$A$6:$AA$228,2)</f>
        <v>ABADIA DE GOIAS</v>
      </c>
    </row>
    <row r="13" spans="1:37" x14ac:dyDescent="0.25">
      <c r="A13" s="1">
        <v>8</v>
      </c>
      <c r="B13" t="s">
        <v>221</v>
      </c>
      <c r="C13" s="14" t="s">
        <v>463</v>
      </c>
      <c r="D13" s="14" t="s">
        <v>458</v>
      </c>
      <c r="E13" s="5">
        <v>1787</v>
      </c>
      <c r="F13" s="6">
        <v>1787</v>
      </c>
      <c r="G13" s="6">
        <v>1787</v>
      </c>
      <c r="I13" s="28">
        <v>1855</v>
      </c>
      <c r="J13" s="28">
        <v>1877</v>
      </c>
      <c r="K13" s="28">
        <v>1898</v>
      </c>
      <c r="L13" s="28">
        <v>1918</v>
      </c>
      <c r="M13" s="28">
        <v>1938</v>
      </c>
      <c r="N13" s="28">
        <v>1957</v>
      </c>
      <c r="O13" s="28">
        <v>1976</v>
      </c>
      <c r="Q13" s="29">
        <f t="shared" si="4"/>
        <v>1.053740779768177E-2</v>
      </c>
      <c r="R13" s="29">
        <f t="shared" si="5"/>
        <v>1.0427528675703858E-2</v>
      </c>
      <c r="S13" s="29">
        <f t="shared" si="6"/>
        <v>9.8039215686274508E-3</v>
      </c>
      <c r="T13" s="29">
        <f t="shared" si="7"/>
        <v>9.7087378640776691E-3</v>
      </c>
      <c r="U13" s="29">
        <f t="shared" si="8"/>
        <v>9.9800627028029925E-3</v>
      </c>
      <c r="W13" s="28">
        <f t="shared" si="9"/>
        <v>1787</v>
      </c>
      <c r="X13" s="28">
        <f t="shared" si="0"/>
        <v>1805.8303477344575</v>
      </c>
      <c r="Y13" s="28">
        <f t="shared" si="1"/>
        <v>1824.6606954689148</v>
      </c>
      <c r="Z13" s="28">
        <f t="shared" si="2"/>
        <v>1842.5495258166493</v>
      </c>
      <c r="AA13" s="28">
        <f t="shared" si="3"/>
        <v>1860.4383561643838</v>
      </c>
    </row>
    <row r="14" spans="1:37" x14ac:dyDescent="0.25">
      <c r="A14" s="1">
        <v>9</v>
      </c>
      <c r="B14" t="s">
        <v>222</v>
      </c>
      <c r="C14" s="14" t="s">
        <v>463</v>
      </c>
      <c r="D14" s="14" t="s">
        <v>458</v>
      </c>
      <c r="E14" s="5">
        <v>5903.1219000000001</v>
      </c>
      <c r="F14" s="6">
        <v>6065.4578000000001</v>
      </c>
      <c r="G14" s="6">
        <v>6232.2578999999996</v>
      </c>
      <c r="I14" s="28">
        <v>5650</v>
      </c>
      <c r="J14" s="28">
        <v>5716</v>
      </c>
      <c r="K14" s="28">
        <v>5780</v>
      </c>
      <c r="L14" s="28">
        <v>5842</v>
      </c>
      <c r="M14" s="28">
        <v>5902</v>
      </c>
      <c r="N14" s="28">
        <v>5960</v>
      </c>
      <c r="O14" s="28">
        <v>6016</v>
      </c>
      <c r="Q14" s="29">
        <f t="shared" si="4"/>
        <v>1.0726643598615917E-2</v>
      </c>
      <c r="R14" s="29">
        <f t="shared" si="5"/>
        <v>1.0270455323519343E-2</v>
      </c>
      <c r="S14" s="29">
        <f t="shared" si="6"/>
        <v>9.8271772280582852E-3</v>
      </c>
      <c r="T14" s="29">
        <f t="shared" si="7"/>
        <v>9.3959731543624154E-3</v>
      </c>
      <c r="U14" s="29">
        <f t="shared" si="8"/>
        <v>9.8312019019800145E-3</v>
      </c>
      <c r="W14" s="28">
        <f t="shared" si="9"/>
        <v>6232.2578999999996</v>
      </c>
      <c r="X14" s="28">
        <f t="shared" si="0"/>
        <v>6299.1091093079585</v>
      </c>
      <c r="Y14" s="28">
        <f t="shared" si="1"/>
        <v>6363.8038279930797</v>
      </c>
      <c r="Z14" s="28">
        <f t="shared" si="2"/>
        <v>6426.3420560553632</v>
      </c>
      <c r="AA14" s="28">
        <f t="shared" si="3"/>
        <v>6486.7237934948098</v>
      </c>
      <c r="AE14" s="17">
        <v>2023</v>
      </c>
      <c r="AF14" s="18">
        <v>2024</v>
      </c>
      <c r="AG14" s="19">
        <v>2025</v>
      </c>
      <c r="AH14" s="17">
        <v>2026</v>
      </c>
      <c r="AI14" s="18">
        <v>2027</v>
      </c>
      <c r="AJ14" s="19">
        <v>2028</v>
      </c>
      <c r="AK14" s="17">
        <v>2029</v>
      </c>
    </row>
    <row r="15" spans="1:37" x14ac:dyDescent="0.25">
      <c r="A15" s="1">
        <v>10</v>
      </c>
      <c r="B15" t="s">
        <v>223</v>
      </c>
      <c r="C15" s="14" t="s">
        <v>463</v>
      </c>
      <c r="D15" s="14" t="s">
        <v>459</v>
      </c>
      <c r="E15" s="5">
        <v>5991.6475</v>
      </c>
      <c r="F15" s="6">
        <v>6039.5807999999997</v>
      </c>
      <c r="G15" s="6">
        <v>6087.8972999999996</v>
      </c>
      <c r="I15" s="28">
        <v>6074</v>
      </c>
      <c r="J15" s="28">
        <v>6145</v>
      </c>
      <c r="K15" s="28">
        <v>6213</v>
      </c>
      <c r="L15" s="28">
        <v>6280</v>
      </c>
      <c r="M15" s="28">
        <v>6344</v>
      </c>
      <c r="N15" s="28">
        <v>6407</v>
      </c>
      <c r="O15" s="28">
        <v>6468</v>
      </c>
      <c r="Q15" s="29">
        <f t="shared" si="4"/>
        <v>1.0783840334781908E-2</v>
      </c>
      <c r="R15" s="29">
        <f t="shared" si="5"/>
        <v>1.019108280254777E-2</v>
      </c>
      <c r="S15" s="29">
        <f t="shared" si="6"/>
        <v>9.9306431273644396E-3</v>
      </c>
      <c r="T15" s="29">
        <f t="shared" si="7"/>
        <v>9.5208365849851727E-3</v>
      </c>
      <c r="U15" s="29">
        <f t="shared" si="8"/>
        <v>9.8808541716324614E-3</v>
      </c>
      <c r="W15" s="28">
        <f t="shared" si="9"/>
        <v>6087.8972999999996</v>
      </c>
      <c r="X15" s="28">
        <f t="shared" si="0"/>
        <v>6153.5482124577502</v>
      </c>
      <c r="Y15" s="28">
        <f t="shared" si="1"/>
        <v>6216.2595318203767</v>
      </c>
      <c r="Z15" s="28">
        <f t="shared" si="2"/>
        <v>6277.9909868179629</v>
      </c>
      <c r="AA15" s="28">
        <f t="shared" si="3"/>
        <v>6337.7627130854671</v>
      </c>
      <c r="AD15" s="10" t="s">
        <v>484</v>
      </c>
      <c r="AE15" s="35">
        <f>VLOOKUP($AD$12,$A$6:$AA$228,5)</f>
        <v>6842.2209999999995</v>
      </c>
      <c r="AF15" s="35">
        <f>VLOOKUP($AD$12,$A$6:$AA$228,6)</f>
        <v>6972.9074000000001</v>
      </c>
      <c r="AG15" s="35">
        <f>VLOOKUP($AD$12,$A$6:$AA$228,7)</f>
        <v>7106.09</v>
      </c>
      <c r="AH15" s="36"/>
      <c r="AI15" s="36"/>
      <c r="AJ15" s="36"/>
      <c r="AK15" s="36"/>
    </row>
    <row r="16" spans="1:37" x14ac:dyDescent="0.25">
      <c r="A16" s="1">
        <v>11</v>
      </c>
      <c r="B16" t="s">
        <v>224</v>
      </c>
      <c r="C16" s="14" t="s">
        <v>463</v>
      </c>
      <c r="D16" s="14" t="s">
        <v>459</v>
      </c>
      <c r="E16" s="5">
        <v>7613.2889999999998</v>
      </c>
      <c r="F16" s="6">
        <v>7655.1620999999996</v>
      </c>
      <c r="G16" s="6">
        <v>7697.2655000000004</v>
      </c>
      <c r="I16" s="28">
        <v>7776</v>
      </c>
      <c r="J16" s="28">
        <v>7866</v>
      </c>
      <c r="K16" s="28">
        <v>7954</v>
      </c>
      <c r="L16" s="28">
        <v>8040</v>
      </c>
      <c r="M16" s="28">
        <v>8122</v>
      </c>
      <c r="N16" s="28">
        <v>8202</v>
      </c>
      <c r="O16" s="28">
        <v>8280</v>
      </c>
      <c r="Q16" s="29">
        <f t="shared" si="4"/>
        <v>1.0812169977369876E-2</v>
      </c>
      <c r="R16" s="29">
        <f t="shared" si="5"/>
        <v>1.0199004975124378E-2</v>
      </c>
      <c r="S16" s="29">
        <f t="shared" si="6"/>
        <v>9.8497906919477966E-3</v>
      </c>
      <c r="T16" s="29">
        <f t="shared" si="7"/>
        <v>9.5098756400877841E-3</v>
      </c>
      <c r="U16" s="29">
        <f t="shared" si="8"/>
        <v>9.8528904357199857E-3</v>
      </c>
      <c r="W16" s="28">
        <f t="shared" si="9"/>
        <v>7697.2655000000004</v>
      </c>
      <c r="X16" s="28">
        <f t="shared" si="0"/>
        <v>7780.4896429469445</v>
      </c>
      <c r="Y16" s="28">
        <f t="shared" si="1"/>
        <v>7859.8428955242643</v>
      </c>
      <c r="Z16" s="28">
        <f t="shared" si="2"/>
        <v>7937.2607029167702</v>
      </c>
      <c r="AA16" s="28">
        <f t="shared" si="3"/>
        <v>8012.743065124464</v>
      </c>
      <c r="AD16" s="10" t="s">
        <v>483</v>
      </c>
      <c r="AE16" s="37"/>
      <c r="AF16" s="37"/>
      <c r="AG16" s="37">
        <f>AG15</f>
        <v>7106.09</v>
      </c>
      <c r="AH16" s="38">
        <f>VLOOKUP($AD$12,$A$6:$AA$228,24)</f>
        <v>7182.67762889601</v>
      </c>
      <c r="AI16" s="38">
        <f>VLOOKUP($AD$12,$A$6:$AA$228,25)</f>
        <v>7256.1603539178568</v>
      </c>
      <c r="AJ16" s="38">
        <f>VLOOKUP($AD$12,$A$6:$AA$228,26)</f>
        <v>7327.5731430235955</v>
      </c>
      <c r="AK16" s="38">
        <f>VLOOKUP($AD$12,$A$6:$AA$228,27)</f>
        <v>7396.9159962132262</v>
      </c>
    </row>
    <row r="17" spans="1:37" x14ac:dyDescent="0.25">
      <c r="A17" s="1">
        <v>12</v>
      </c>
      <c r="B17" t="s">
        <v>225</v>
      </c>
      <c r="C17" s="14" t="s">
        <v>463</v>
      </c>
      <c r="D17" s="14" t="s">
        <v>458</v>
      </c>
      <c r="E17" s="5">
        <v>1267.2802999999999</v>
      </c>
      <c r="F17" s="6">
        <v>1278.4323999999999</v>
      </c>
      <c r="G17" s="6">
        <v>1289.6826000000001</v>
      </c>
      <c r="I17" s="28">
        <v>1282</v>
      </c>
      <c r="J17" s="28">
        <v>1297</v>
      </c>
      <c r="K17" s="28">
        <v>1311</v>
      </c>
      <c r="L17" s="28">
        <v>1325</v>
      </c>
      <c r="M17" s="28">
        <v>1339</v>
      </c>
      <c r="N17" s="28">
        <v>1352</v>
      </c>
      <c r="O17" s="28">
        <v>1365</v>
      </c>
      <c r="Q17" s="29">
        <f t="shared" si="4"/>
        <v>1.0678871090770405E-2</v>
      </c>
      <c r="R17" s="29">
        <f t="shared" ref="R17:R80" si="10">(M17-L17)/L17</f>
        <v>1.0566037735849057E-2</v>
      </c>
      <c r="S17" s="29">
        <f t="shared" ref="S17:S80" si="11">(N17-M17)/M17</f>
        <v>9.7087378640776691E-3</v>
      </c>
      <c r="T17" s="29">
        <f t="shared" ref="T17:T80" si="12">(O17-N17)/N17</f>
        <v>9.6153846153846159E-3</v>
      </c>
      <c r="U17" s="29">
        <f t="shared" ref="U17:U80" si="13">AVERAGE(R17:T17)</f>
        <v>9.9633867384371147E-3</v>
      </c>
      <c r="W17" s="28">
        <f t="shared" si="9"/>
        <v>1289.6826000000001</v>
      </c>
      <c r="X17" s="28">
        <f t="shared" si="0"/>
        <v>1303.4549542334096</v>
      </c>
      <c r="Y17" s="28">
        <f t="shared" si="1"/>
        <v>1317.2273084668191</v>
      </c>
      <c r="Z17" s="28">
        <f t="shared" si="2"/>
        <v>1330.0159231121279</v>
      </c>
      <c r="AA17" s="28">
        <f t="shared" si="3"/>
        <v>1342.8045377574367</v>
      </c>
      <c r="AD17" s="10" t="s">
        <v>485</v>
      </c>
      <c r="AE17" s="36">
        <f>VLOOKUP($AD$12,$A$6:$AA$228,9)</f>
        <v>6712</v>
      </c>
      <c r="AF17" s="36">
        <f>VLOOKUP($AD$12,$A$6:$AA$228,10)</f>
        <v>6790</v>
      </c>
      <c r="AG17" s="36">
        <f>VLOOKUP($AD$12,$A$6:$AA$228,11)</f>
        <v>6866</v>
      </c>
      <c r="AH17" s="36">
        <f>VLOOKUP($AD$12,$A$6:$AA$228,12)</f>
        <v>6940</v>
      </c>
      <c r="AI17" s="36">
        <f>VLOOKUP($AD$12,$A$6:$AA$228,13)</f>
        <v>7011</v>
      </c>
      <c r="AJ17" s="36">
        <f>VLOOKUP($AD$12,$A$6:$AA$228,14)</f>
        <v>7080</v>
      </c>
      <c r="AK17" s="36">
        <f>VLOOKUP($AD$12,$A$6:$AA$228,15)</f>
        <v>7147</v>
      </c>
    </row>
    <row r="18" spans="1:37" x14ac:dyDescent="0.25">
      <c r="A18" s="1">
        <v>13</v>
      </c>
      <c r="B18" t="s">
        <v>226</v>
      </c>
      <c r="C18" s="14" t="s">
        <v>464</v>
      </c>
      <c r="D18" s="14" t="s">
        <v>460</v>
      </c>
      <c r="E18" s="5">
        <v>5431.2821000000004</v>
      </c>
      <c r="F18" s="6">
        <v>5475.8185999999996</v>
      </c>
      <c r="G18" s="6">
        <v>5520.7203</v>
      </c>
      <c r="I18" s="28">
        <v>5503</v>
      </c>
      <c r="J18" s="28">
        <v>5567</v>
      </c>
      <c r="K18" s="28">
        <v>5629</v>
      </c>
      <c r="L18" s="28">
        <v>5689</v>
      </c>
      <c r="M18" s="28">
        <v>5748</v>
      </c>
      <c r="N18" s="28">
        <v>5805</v>
      </c>
      <c r="O18" s="28">
        <v>5859</v>
      </c>
      <c r="Q18" s="29">
        <f t="shared" si="4"/>
        <v>1.0659086871558003E-2</v>
      </c>
      <c r="R18" s="29">
        <f t="shared" si="10"/>
        <v>1.0370891193531377E-2</v>
      </c>
      <c r="S18" s="29">
        <f t="shared" si="11"/>
        <v>9.9164926931106477E-3</v>
      </c>
      <c r="T18" s="29">
        <f t="shared" si="12"/>
        <v>9.3023255813953487E-3</v>
      </c>
      <c r="U18" s="29">
        <f t="shared" si="13"/>
        <v>9.8632364893457905E-3</v>
      </c>
      <c r="W18" s="28">
        <f t="shared" si="9"/>
        <v>5520.7203</v>
      </c>
      <c r="X18" s="28">
        <f t="shared" si="0"/>
        <v>5579.566137271273</v>
      </c>
      <c r="Y18" s="28">
        <f t="shared" si="1"/>
        <v>5637.4312105880254</v>
      </c>
      <c r="Z18" s="28">
        <f t="shared" si="2"/>
        <v>5693.3347559957347</v>
      </c>
      <c r="AA18" s="28">
        <f t="shared" si="3"/>
        <v>5746.2960095398812</v>
      </c>
    </row>
    <row r="19" spans="1:37" x14ac:dyDescent="0.25">
      <c r="A19" s="1">
        <v>14</v>
      </c>
      <c r="B19" t="s">
        <v>227</v>
      </c>
      <c r="C19" s="14" t="s">
        <v>464</v>
      </c>
      <c r="D19" s="14" t="s">
        <v>460</v>
      </c>
      <c r="E19" s="5">
        <v>2049</v>
      </c>
      <c r="F19" s="6">
        <v>2049</v>
      </c>
      <c r="G19" s="6">
        <v>2049</v>
      </c>
      <c r="I19" s="28">
        <v>2128</v>
      </c>
      <c r="J19" s="28">
        <v>2152</v>
      </c>
      <c r="K19" s="28">
        <v>2176</v>
      </c>
      <c r="L19" s="28">
        <v>2200</v>
      </c>
      <c r="M19" s="28">
        <v>2223</v>
      </c>
      <c r="N19" s="28">
        <v>2244</v>
      </c>
      <c r="O19" s="28">
        <v>2265</v>
      </c>
      <c r="Q19" s="29">
        <f t="shared" si="4"/>
        <v>1.1029411764705883E-2</v>
      </c>
      <c r="R19" s="29">
        <f t="shared" si="10"/>
        <v>1.0454545454545454E-2</v>
      </c>
      <c r="S19" s="29">
        <f t="shared" si="11"/>
        <v>9.4466936572199737E-3</v>
      </c>
      <c r="T19" s="29">
        <f t="shared" si="12"/>
        <v>9.3582887700534752E-3</v>
      </c>
      <c r="U19" s="29">
        <f t="shared" si="13"/>
        <v>9.7531759606063004E-3</v>
      </c>
      <c r="W19" s="28">
        <f t="shared" si="9"/>
        <v>2049</v>
      </c>
      <c r="X19" s="28">
        <f t="shared" si="0"/>
        <v>2071.5992647058824</v>
      </c>
      <c r="Y19" s="28">
        <f t="shared" si="1"/>
        <v>2093.2568933823532</v>
      </c>
      <c r="Z19" s="28">
        <f t="shared" si="2"/>
        <v>2113.03125</v>
      </c>
      <c r="AA19" s="28">
        <f t="shared" si="3"/>
        <v>2132.8056066176468</v>
      </c>
    </row>
    <row r="20" spans="1:37" x14ac:dyDescent="0.25">
      <c r="A20" s="1">
        <v>15</v>
      </c>
      <c r="B20" t="s">
        <v>0</v>
      </c>
      <c r="C20" s="14" t="s">
        <v>463</v>
      </c>
      <c r="D20" s="14" t="s">
        <v>459</v>
      </c>
      <c r="E20" s="5">
        <v>398099.20159999997</v>
      </c>
      <c r="F20" s="6">
        <v>402705.97979999997</v>
      </c>
      <c r="G20" s="6">
        <v>407349.42619999999</v>
      </c>
      <c r="I20" s="28">
        <v>398714.5653177374</v>
      </c>
      <c r="J20" s="28">
        <v>403358.69570757129</v>
      </c>
      <c r="K20" s="28">
        <v>407871.47293446155</v>
      </c>
      <c r="L20" s="28">
        <v>414277</v>
      </c>
      <c r="M20" s="28">
        <v>418540</v>
      </c>
      <c r="N20" s="28">
        <v>422666</v>
      </c>
      <c r="O20" s="28">
        <v>426653</v>
      </c>
      <c r="Q20" s="29">
        <f t="shared" si="4"/>
        <v>1.5704768513113733E-2</v>
      </c>
      <c r="R20" s="29">
        <f t="shared" si="10"/>
        <v>1.0290216449380487E-2</v>
      </c>
      <c r="S20" s="29">
        <f t="shared" si="11"/>
        <v>9.8580780809480583E-3</v>
      </c>
      <c r="T20" s="29">
        <f t="shared" si="12"/>
        <v>9.432980178202174E-3</v>
      </c>
      <c r="U20" s="29">
        <f t="shared" si="13"/>
        <v>9.8604249028435721E-3</v>
      </c>
      <c r="W20" s="28">
        <f t="shared" si="9"/>
        <v>407349.42619999999</v>
      </c>
      <c r="X20" s="28">
        <f t="shared" si="0"/>
        <v>413746.75464242068</v>
      </c>
      <c r="Y20" s="28">
        <f t="shared" si="1"/>
        <v>418004.29830291995</v>
      </c>
      <c r="Z20" s="28">
        <f t="shared" si="2"/>
        <v>422125.01731376204</v>
      </c>
      <c r="AA20" s="28">
        <f t="shared" si="3"/>
        <v>426106.91423480603</v>
      </c>
    </row>
    <row r="21" spans="1:37" x14ac:dyDescent="0.25">
      <c r="A21" s="1">
        <v>16</v>
      </c>
      <c r="B21" t="s">
        <v>228</v>
      </c>
      <c r="C21" s="14" t="s">
        <v>463</v>
      </c>
      <c r="D21" s="14" t="s">
        <v>459</v>
      </c>
      <c r="E21" s="5">
        <v>1125.9727</v>
      </c>
      <c r="F21" s="6">
        <v>1137.1197999999999</v>
      </c>
      <c r="G21" s="6">
        <v>1148.3773000000001</v>
      </c>
      <c r="I21" s="28">
        <v>1135</v>
      </c>
      <c r="J21" s="28">
        <v>1148</v>
      </c>
      <c r="K21" s="28">
        <v>1161</v>
      </c>
      <c r="L21" s="28">
        <v>1174</v>
      </c>
      <c r="M21" s="28">
        <v>1186</v>
      </c>
      <c r="N21" s="28">
        <v>1197</v>
      </c>
      <c r="O21" s="28">
        <v>1209</v>
      </c>
      <c r="Q21" s="29">
        <f t="shared" si="4"/>
        <v>1.119724375538329E-2</v>
      </c>
      <c r="R21" s="29">
        <f t="shared" si="10"/>
        <v>1.0221465076660987E-2</v>
      </c>
      <c r="S21" s="29">
        <f t="shared" si="11"/>
        <v>9.2748735244519397E-3</v>
      </c>
      <c r="T21" s="29">
        <f t="shared" si="12"/>
        <v>1.0025062656641603E-2</v>
      </c>
      <c r="U21" s="29">
        <f t="shared" si="13"/>
        <v>9.8404670859181757E-3</v>
      </c>
      <c r="W21" s="28">
        <f t="shared" si="9"/>
        <v>1148.3773000000001</v>
      </c>
      <c r="X21" s="28">
        <f t="shared" si="0"/>
        <v>1161.235960551249</v>
      </c>
      <c r="Y21" s="28">
        <f t="shared" si="1"/>
        <v>1173.1054933677865</v>
      </c>
      <c r="Z21" s="28">
        <f t="shared" si="2"/>
        <v>1183.9858984496125</v>
      </c>
      <c r="AA21" s="28">
        <f t="shared" si="3"/>
        <v>1195.8554312661499</v>
      </c>
    </row>
    <row r="22" spans="1:37" x14ac:dyDescent="0.25">
      <c r="A22" s="1">
        <v>17</v>
      </c>
      <c r="B22" t="s">
        <v>229</v>
      </c>
      <c r="C22" s="14" t="s">
        <v>463</v>
      </c>
      <c r="D22" s="14" t="s">
        <v>460</v>
      </c>
      <c r="E22" s="5">
        <v>19322.3891</v>
      </c>
      <c r="F22" s="6">
        <v>19438.283800000001</v>
      </c>
      <c r="G22" s="6">
        <v>19557.7461</v>
      </c>
      <c r="I22" s="28">
        <v>19695.433269199937</v>
      </c>
      <c r="J22" s="28">
        <v>19924.264026107434</v>
      </c>
      <c r="K22" s="28">
        <v>20148.09847827896</v>
      </c>
      <c r="L22" s="28">
        <v>20363.938842872933</v>
      </c>
      <c r="M22" s="28">
        <v>20572.784380836543</v>
      </c>
      <c r="N22" s="28">
        <v>20775.634353116991</v>
      </c>
      <c r="O22" s="28">
        <v>20987</v>
      </c>
      <c r="Q22" s="29">
        <f t="shared" si="4"/>
        <v>1.0712691563755422E-2</v>
      </c>
      <c r="R22" s="29">
        <f t="shared" si="10"/>
        <v>1.0255655331468619E-2</v>
      </c>
      <c r="S22" s="29">
        <f t="shared" si="11"/>
        <v>9.8601126870022492E-3</v>
      </c>
      <c r="T22" s="29">
        <f t="shared" si="12"/>
        <v>1.0173727708646219E-2</v>
      </c>
      <c r="U22" s="29">
        <f t="shared" si="13"/>
        <v>1.0096498575705696E-2</v>
      </c>
      <c r="W22" s="28">
        <f t="shared" si="9"/>
        <v>19557.7461</v>
      </c>
      <c r="X22" s="28">
        <f t="shared" si="0"/>
        <v>19767.262201651542</v>
      </c>
      <c r="Y22" s="28">
        <f t="shared" si="1"/>
        <v>19969.988429638444</v>
      </c>
      <c r="Z22" s="28">
        <f t="shared" si="2"/>
        <v>20166.89476591281</v>
      </c>
      <c r="AA22" s="28">
        <f t="shared" si="3"/>
        <v>20372.067261990131</v>
      </c>
    </row>
    <row r="23" spans="1:37" x14ac:dyDescent="0.25">
      <c r="A23" s="1">
        <v>18</v>
      </c>
      <c r="B23" t="s">
        <v>230</v>
      </c>
      <c r="C23" s="14" t="s">
        <v>463</v>
      </c>
      <c r="D23" s="14" t="s">
        <v>458</v>
      </c>
      <c r="E23" s="5">
        <v>517032.16320000001</v>
      </c>
      <c r="F23" s="6">
        <v>536209.43039999995</v>
      </c>
      <c r="G23" s="6">
        <v>553700.78399999999</v>
      </c>
      <c r="I23" s="28">
        <v>494469.61743572011</v>
      </c>
      <c r="J23" s="28">
        <v>502638.04</v>
      </c>
      <c r="K23" s="28">
        <v>520506.85</v>
      </c>
      <c r="L23" s="28">
        <v>557038.80000000005</v>
      </c>
      <c r="M23" s="28">
        <v>594035</v>
      </c>
      <c r="N23" s="28">
        <v>618833.74</v>
      </c>
      <c r="O23" s="28">
        <v>631046.79</v>
      </c>
      <c r="Q23" s="29">
        <f t="shared" si="4"/>
        <v>7.0185339539719935E-2</v>
      </c>
      <c r="R23" s="29">
        <f t="shared" si="10"/>
        <v>6.6415840332845671E-2</v>
      </c>
      <c r="S23" s="29">
        <f t="shared" si="11"/>
        <v>4.1746260742212146E-2</v>
      </c>
      <c r="T23" s="29">
        <f t="shared" si="12"/>
        <v>1.9735591663117863E-2</v>
      </c>
      <c r="U23" s="29">
        <f t="shared" si="13"/>
        <v>4.2632564246058567E-2</v>
      </c>
      <c r="W23" s="28">
        <f t="shared" si="9"/>
        <v>553700.78399999999</v>
      </c>
      <c r="X23" s="28">
        <f t="shared" si="0"/>
        <v>592562.46152844909</v>
      </c>
      <c r="Y23" s="28">
        <f t="shared" si="1"/>
        <v>631917.9953605606</v>
      </c>
      <c r="Z23" s="28">
        <f t="shared" si="2"/>
        <v>658298.20876257855</v>
      </c>
      <c r="AA23" s="28">
        <f t="shared" si="3"/>
        <v>671290.11340327875</v>
      </c>
    </row>
    <row r="24" spans="1:37" x14ac:dyDescent="0.25">
      <c r="A24" s="1">
        <v>19</v>
      </c>
      <c r="B24" t="s">
        <v>231</v>
      </c>
      <c r="C24" s="14" t="s">
        <v>464</v>
      </c>
      <c r="D24" s="14" t="s">
        <v>460</v>
      </c>
      <c r="E24" s="5">
        <v>2037.62</v>
      </c>
      <c r="F24" s="6">
        <v>2040.0652</v>
      </c>
      <c r="G24" s="6">
        <v>2042.5133000000001</v>
      </c>
      <c r="I24" s="28">
        <v>2108</v>
      </c>
      <c r="J24" s="28">
        <v>2133</v>
      </c>
      <c r="K24" s="28">
        <v>2156</v>
      </c>
      <c r="L24" s="28">
        <v>2180</v>
      </c>
      <c r="M24" s="28">
        <v>2202</v>
      </c>
      <c r="N24" s="28">
        <v>2224</v>
      </c>
      <c r="O24" s="28">
        <v>2245</v>
      </c>
      <c r="Q24" s="29">
        <f t="shared" si="4"/>
        <v>1.1131725417439703E-2</v>
      </c>
      <c r="R24" s="29">
        <f t="shared" si="10"/>
        <v>1.0091743119266056E-2</v>
      </c>
      <c r="S24" s="29">
        <f t="shared" si="11"/>
        <v>9.9909173478655768E-3</v>
      </c>
      <c r="T24" s="29">
        <f t="shared" si="12"/>
        <v>9.4424460431654679E-3</v>
      </c>
      <c r="U24" s="29">
        <f t="shared" si="13"/>
        <v>9.8417021700990346E-3</v>
      </c>
      <c r="W24" s="28">
        <f t="shared" si="9"/>
        <v>2042.5133000000001</v>
      </c>
      <c r="X24" s="28">
        <f t="shared" si="0"/>
        <v>2065.2499972170685</v>
      </c>
      <c r="Y24" s="28">
        <f t="shared" si="1"/>
        <v>2086.091969666048</v>
      </c>
      <c r="Z24" s="28">
        <f t="shared" si="2"/>
        <v>2106.9339421150275</v>
      </c>
      <c r="AA24" s="28">
        <f t="shared" si="3"/>
        <v>2126.8285521799626</v>
      </c>
    </row>
    <row r="25" spans="1:37" x14ac:dyDescent="0.25">
      <c r="A25" s="1">
        <v>20</v>
      </c>
      <c r="B25" t="s">
        <v>232</v>
      </c>
      <c r="C25" s="14" t="s">
        <v>463</v>
      </c>
      <c r="D25" s="14" t="s">
        <v>460</v>
      </c>
      <c r="E25" s="5">
        <v>2913.2058000000002</v>
      </c>
      <c r="F25" s="6">
        <v>2936.5113999999999</v>
      </c>
      <c r="G25" s="6">
        <v>2960.0034999999998</v>
      </c>
      <c r="I25" s="28">
        <v>2953</v>
      </c>
      <c r="J25" s="28">
        <v>2988</v>
      </c>
      <c r="K25" s="28">
        <v>3021</v>
      </c>
      <c r="L25" s="28">
        <v>3054</v>
      </c>
      <c r="M25" s="28">
        <v>3085</v>
      </c>
      <c r="N25" s="28">
        <v>3115</v>
      </c>
      <c r="O25" s="28">
        <v>3145</v>
      </c>
      <c r="Q25" s="29">
        <f t="shared" si="4"/>
        <v>1.0923535253227408E-2</v>
      </c>
      <c r="R25" s="29">
        <f t="shared" si="10"/>
        <v>1.0150622134905042E-2</v>
      </c>
      <c r="S25" s="29">
        <f t="shared" si="11"/>
        <v>9.7244732576985422E-3</v>
      </c>
      <c r="T25" s="29">
        <f t="shared" si="12"/>
        <v>9.630818619582664E-3</v>
      </c>
      <c r="U25" s="29">
        <f t="shared" si="13"/>
        <v>9.8353046707287482E-3</v>
      </c>
      <c r="W25" s="28">
        <f t="shared" si="9"/>
        <v>2960.0034999999998</v>
      </c>
      <c r="X25" s="28">
        <f t="shared" si="0"/>
        <v>2992.3372025819262</v>
      </c>
      <c r="Y25" s="28">
        <f t="shared" si="1"/>
        <v>3022.711286825554</v>
      </c>
      <c r="Z25" s="28">
        <f t="shared" si="2"/>
        <v>3052.1055619000331</v>
      </c>
      <c r="AA25" s="28">
        <f t="shared" si="3"/>
        <v>3081.4998369745117</v>
      </c>
    </row>
    <row r="26" spans="1:37" x14ac:dyDescent="0.25">
      <c r="A26" s="1">
        <v>21</v>
      </c>
      <c r="B26" t="s">
        <v>233</v>
      </c>
      <c r="C26" s="14" t="s">
        <v>463</v>
      </c>
      <c r="D26" s="14" t="s">
        <v>460</v>
      </c>
      <c r="E26" s="5">
        <v>3292</v>
      </c>
      <c r="F26" s="6">
        <v>3292</v>
      </c>
      <c r="G26" s="6">
        <v>3292</v>
      </c>
      <c r="I26" s="28">
        <v>3418</v>
      </c>
      <c r="J26" s="28">
        <v>3458</v>
      </c>
      <c r="K26" s="28">
        <v>3497</v>
      </c>
      <c r="L26" s="28">
        <v>3534</v>
      </c>
      <c r="M26" s="28">
        <v>3570</v>
      </c>
      <c r="N26" s="28">
        <v>3606</v>
      </c>
      <c r="O26" s="28">
        <v>3640</v>
      </c>
      <c r="Q26" s="29">
        <f t="shared" si="4"/>
        <v>1.0580497569345154E-2</v>
      </c>
      <c r="R26" s="29">
        <f t="shared" si="10"/>
        <v>1.0186757215619695E-2</v>
      </c>
      <c r="S26" s="29">
        <f t="shared" si="11"/>
        <v>1.0084033613445379E-2</v>
      </c>
      <c r="T26" s="29">
        <f t="shared" si="12"/>
        <v>9.4287298946200779E-3</v>
      </c>
      <c r="U26" s="29">
        <f t="shared" si="13"/>
        <v>9.8998402412283845E-3</v>
      </c>
      <c r="W26" s="28">
        <f t="shared" si="9"/>
        <v>3292</v>
      </c>
      <c r="X26" s="28">
        <f t="shared" si="0"/>
        <v>3326.8309979982841</v>
      </c>
      <c r="Y26" s="28">
        <f t="shared" si="1"/>
        <v>3360.7206176722907</v>
      </c>
      <c r="Z26" s="28">
        <f t="shared" si="2"/>
        <v>3394.6102373462968</v>
      </c>
      <c r="AA26" s="28">
        <f t="shared" si="3"/>
        <v>3426.6171003717473</v>
      </c>
      <c r="AD26" s="1">
        <v>192</v>
      </c>
      <c r="AE26" t="str">
        <f>VLOOKUP(AD26,A6:AA228,2)</f>
        <v>SANTO ANTONIO DA BARRA</v>
      </c>
    </row>
    <row r="27" spans="1:37" x14ac:dyDescent="0.25">
      <c r="A27" s="1">
        <v>22</v>
      </c>
      <c r="B27" t="s">
        <v>234</v>
      </c>
      <c r="C27" s="14" t="s">
        <v>464</v>
      </c>
      <c r="D27" s="14" t="s">
        <v>460</v>
      </c>
      <c r="E27" s="5">
        <v>20078.981400000001</v>
      </c>
      <c r="F27" s="6">
        <v>20229.573700000001</v>
      </c>
      <c r="G27" s="6">
        <v>20381.2955</v>
      </c>
      <c r="I27" s="28">
        <v>20385</v>
      </c>
      <c r="J27" s="28">
        <v>20623</v>
      </c>
      <c r="K27" s="28">
        <v>20854</v>
      </c>
      <c r="L27" s="28">
        <v>21077</v>
      </c>
      <c r="M27" s="28">
        <v>21294</v>
      </c>
      <c r="N27" s="28">
        <v>21504</v>
      </c>
      <c r="O27" s="28">
        <v>21707</v>
      </c>
      <c r="Q27" s="29">
        <f t="shared" si="4"/>
        <v>1.0693392154982257E-2</v>
      </c>
      <c r="R27" s="29">
        <f t="shared" si="10"/>
        <v>1.0295582862836267E-2</v>
      </c>
      <c r="S27" s="29">
        <f t="shared" si="11"/>
        <v>9.8619329388560158E-3</v>
      </c>
      <c r="T27" s="29">
        <f t="shared" si="12"/>
        <v>9.4401041666666661E-3</v>
      </c>
      <c r="U27" s="29">
        <f t="shared" si="13"/>
        <v>9.8658733227863157E-3</v>
      </c>
      <c r="W27" s="28">
        <f t="shared" si="9"/>
        <v>20381.2955</v>
      </c>
      <c r="X27" s="28">
        <f t="shared" si="0"/>
        <v>20599.240685408076</v>
      </c>
      <c r="Y27" s="28">
        <f t="shared" si="1"/>
        <v>20811.321874796202</v>
      </c>
      <c r="Z27" s="28">
        <f t="shared" si="2"/>
        <v>21016.56173549439</v>
      </c>
      <c r="AA27" s="28">
        <f t="shared" si="3"/>
        <v>21214.96026750264</v>
      </c>
    </row>
    <row r="28" spans="1:37" x14ac:dyDescent="0.25">
      <c r="A28" s="1">
        <v>23</v>
      </c>
      <c r="B28" t="s">
        <v>235</v>
      </c>
      <c r="C28" s="14" t="s">
        <v>463</v>
      </c>
      <c r="D28" s="14" t="s">
        <v>458</v>
      </c>
      <c r="E28" s="5">
        <v>7156.3110999999999</v>
      </c>
      <c r="F28" s="6">
        <v>7273.6746000000003</v>
      </c>
      <c r="G28" s="6">
        <v>7392.9629000000004</v>
      </c>
      <c r="I28" s="28">
        <v>7076</v>
      </c>
      <c r="J28" s="28">
        <v>7159</v>
      </c>
      <c r="K28" s="28">
        <v>7239</v>
      </c>
      <c r="L28" s="28">
        <v>7317</v>
      </c>
      <c r="M28" s="28">
        <v>7392</v>
      </c>
      <c r="N28" s="28">
        <v>7465</v>
      </c>
      <c r="O28" s="28">
        <v>7535</v>
      </c>
      <c r="Q28" s="29">
        <f t="shared" si="4"/>
        <v>1.077496891835889E-2</v>
      </c>
      <c r="R28" s="29">
        <f t="shared" si="10"/>
        <v>1.025010250102501E-2</v>
      </c>
      <c r="S28" s="29">
        <f t="shared" si="11"/>
        <v>9.8755411255411259E-3</v>
      </c>
      <c r="T28" s="29">
        <f t="shared" si="12"/>
        <v>9.3770931011386473E-3</v>
      </c>
      <c r="U28" s="29">
        <f t="shared" si="13"/>
        <v>9.8342455759015956E-3</v>
      </c>
      <c r="W28" s="28">
        <f t="shared" si="9"/>
        <v>7392.9629000000004</v>
      </c>
      <c r="X28" s="28">
        <f t="shared" si="0"/>
        <v>7472.6218454620812</v>
      </c>
      <c r="Y28" s="28">
        <f t="shared" si="1"/>
        <v>7549.2169853294672</v>
      </c>
      <c r="Z28" s="28">
        <f t="shared" si="2"/>
        <v>7623.7695881337222</v>
      </c>
      <c r="AA28" s="28">
        <f t="shared" si="3"/>
        <v>7695.2583853432807</v>
      </c>
      <c r="AE28" s="17">
        <v>2023</v>
      </c>
      <c r="AF28" s="18">
        <v>2024</v>
      </c>
      <c r="AG28" s="19">
        <v>2025</v>
      </c>
      <c r="AH28" s="17">
        <v>2026</v>
      </c>
      <c r="AI28" s="18">
        <v>2027</v>
      </c>
      <c r="AJ28" s="19">
        <v>2028</v>
      </c>
      <c r="AK28" s="17">
        <v>2029</v>
      </c>
    </row>
    <row r="29" spans="1:37" x14ac:dyDescent="0.25">
      <c r="A29" s="1">
        <v>24</v>
      </c>
      <c r="B29" t="s">
        <v>236</v>
      </c>
      <c r="C29" s="14" t="s">
        <v>463</v>
      </c>
      <c r="D29" s="14" t="s">
        <v>458</v>
      </c>
      <c r="E29" s="5">
        <v>5540.0271000000002</v>
      </c>
      <c r="F29" s="6">
        <v>5554.9852000000001</v>
      </c>
      <c r="G29" s="6">
        <v>5569.9836999999998</v>
      </c>
      <c r="I29" s="28">
        <v>5706</v>
      </c>
      <c r="J29" s="28">
        <v>5772</v>
      </c>
      <c r="K29" s="28">
        <v>5837</v>
      </c>
      <c r="L29" s="28">
        <v>5899</v>
      </c>
      <c r="M29" s="28">
        <v>5960</v>
      </c>
      <c r="N29" s="28">
        <v>6019</v>
      </c>
      <c r="O29" s="28">
        <v>6076</v>
      </c>
      <c r="Q29" s="29">
        <f t="shared" si="4"/>
        <v>1.0621894808977215E-2</v>
      </c>
      <c r="R29" s="29">
        <f t="shared" si="10"/>
        <v>1.0340735717918291E-2</v>
      </c>
      <c r="S29" s="29">
        <f t="shared" si="11"/>
        <v>9.8993288590604033E-3</v>
      </c>
      <c r="T29" s="29">
        <f t="shared" si="12"/>
        <v>9.4700116298388429E-3</v>
      </c>
      <c r="U29" s="29">
        <f t="shared" si="13"/>
        <v>9.9033587356058463E-3</v>
      </c>
      <c r="W29" s="28">
        <f t="shared" si="9"/>
        <v>5569.9836999999998</v>
      </c>
      <c r="X29" s="28">
        <f t="shared" si="0"/>
        <v>5629.1474809491174</v>
      </c>
      <c r="Y29" s="28">
        <f t="shared" si="1"/>
        <v>5687.3570073667979</v>
      </c>
      <c r="Z29" s="28">
        <f t="shared" si="2"/>
        <v>5743.6580247216025</v>
      </c>
      <c r="AA29" s="28">
        <f t="shared" si="3"/>
        <v>5798.0505330135329</v>
      </c>
      <c r="AD29" s="10" t="s">
        <v>484</v>
      </c>
      <c r="AE29" s="35">
        <f>VLOOKUP($AD$26,$A$6:$AA$228,5)</f>
        <v>3817.0861</v>
      </c>
      <c r="AF29" s="35">
        <f>VLOOKUP($AD$26,$A$6:$AA$228,6)</f>
        <v>3843.8056999999999</v>
      </c>
      <c r="AG29" s="35">
        <f>VLOOKUP($AD$26,$A$6:$AA$228,7)</f>
        <v>3870.7123999999999</v>
      </c>
      <c r="AH29" s="36"/>
      <c r="AI29" s="36"/>
      <c r="AJ29" s="36"/>
      <c r="AK29" s="36"/>
    </row>
    <row r="30" spans="1:37" x14ac:dyDescent="0.25">
      <c r="A30" s="1">
        <v>25</v>
      </c>
      <c r="B30" t="s">
        <v>237</v>
      </c>
      <c r="C30" s="14" t="s">
        <v>463</v>
      </c>
      <c r="D30" s="14" t="s">
        <v>460</v>
      </c>
      <c r="E30" s="5">
        <v>1731</v>
      </c>
      <c r="F30" s="6">
        <v>1731</v>
      </c>
      <c r="G30" s="6">
        <v>1731</v>
      </c>
      <c r="I30" s="28">
        <v>1798</v>
      </c>
      <c r="J30" s="28">
        <v>1818</v>
      </c>
      <c r="K30" s="28">
        <v>1839</v>
      </c>
      <c r="L30" s="28">
        <v>1859</v>
      </c>
      <c r="M30" s="28">
        <v>1877</v>
      </c>
      <c r="N30" s="28">
        <v>1896</v>
      </c>
      <c r="O30" s="28">
        <v>1914</v>
      </c>
      <c r="Q30" s="29">
        <f t="shared" si="4"/>
        <v>1.0875475802066341E-2</v>
      </c>
      <c r="R30" s="29">
        <f t="shared" si="10"/>
        <v>9.6826250672404513E-3</v>
      </c>
      <c r="S30" s="29">
        <f t="shared" si="11"/>
        <v>1.0122535961640916E-2</v>
      </c>
      <c r="T30" s="29">
        <f t="shared" si="12"/>
        <v>9.4936708860759497E-3</v>
      </c>
      <c r="U30" s="29">
        <f t="shared" si="13"/>
        <v>9.7662773049857713E-3</v>
      </c>
      <c r="W30" s="28">
        <f t="shared" si="9"/>
        <v>1731</v>
      </c>
      <c r="X30" s="28">
        <f t="shared" si="0"/>
        <v>1749.8254486133769</v>
      </c>
      <c r="Y30" s="28">
        <f t="shared" si="1"/>
        <v>1766.7683523654159</v>
      </c>
      <c r="Z30" s="28">
        <f t="shared" si="2"/>
        <v>1784.6525285481237</v>
      </c>
      <c r="AA30" s="28">
        <f t="shared" si="3"/>
        <v>1801.5954323001629</v>
      </c>
      <c r="AD30" s="10" t="s">
        <v>483</v>
      </c>
      <c r="AE30" s="37"/>
      <c r="AF30" s="37"/>
      <c r="AG30" s="37">
        <f>AG29</f>
        <v>3870.7123999999999</v>
      </c>
      <c r="AH30" s="38">
        <f>VLOOKUP($AD$26,$A$6:$AA$228,24)</f>
        <v>3912.6369927455921</v>
      </c>
      <c r="AI30" s="38">
        <f>VLOOKUP($AD$26,$A$6:$AA$228,25)</f>
        <v>3952.6116044332493</v>
      </c>
      <c r="AJ30" s="38">
        <f>VLOOKUP($AD$26,$A$6:$AA$228,26)</f>
        <v>3991.6112255919397</v>
      </c>
      <c r="AK30" s="38">
        <f>VLOOKUP($AD$26,$A$6:$AA$228,27)</f>
        <v>4029.6358562216624</v>
      </c>
    </row>
    <row r="31" spans="1:37" x14ac:dyDescent="0.25">
      <c r="A31" s="1">
        <v>26</v>
      </c>
      <c r="B31" t="s">
        <v>238</v>
      </c>
      <c r="C31" s="14" t="s">
        <v>464</v>
      </c>
      <c r="D31" s="14" t="s">
        <v>460</v>
      </c>
      <c r="E31" s="5">
        <v>8630.9547999999995</v>
      </c>
      <c r="F31" s="6">
        <v>8817.3834000000006</v>
      </c>
      <c r="G31" s="6">
        <v>9007.8389000000006</v>
      </c>
      <c r="I31" s="28">
        <v>8405</v>
      </c>
      <c r="J31" s="28">
        <v>8503</v>
      </c>
      <c r="K31" s="28">
        <v>8598</v>
      </c>
      <c r="L31" s="28">
        <v>8690</v>
      </c>
      <c r="M31" s="28">
        <v>8780</v>
      </c>
      <c r="N31" s="28">
        <v>8866</v>
      </c>
      <c r="O31" s="28">
        <v>8950</v>
      </c>
      <c r="Q31" s="29">
        <f t="shared" si="4"/>
        <v>1.0700162828564782E-2</v>
      </c>
      <c r="R31" s="29">
        <f t="shared" si="10"/>
        <v>1.0356731875719217E-2</v>
      </c>
      <c r="S31" s="29">
        <f t="shared" si="11"/>
        <v>9.7949886104783598E-3</v>
      </c>
      <c r="T31" s="29">
        <f t="shared" si="12"/>
        <v>9.4743965711707647E-3</v>
      </c>
      <c r="U31" s="29">
        <f t="shared" si="13"/>
        <v>9.8753723524561132E-3</v>
      </c>
      <c r="W31" s="28">
        <f t="shared" si="9"/>
        <v>9007.8389000000006</v>
      </c>
      <c r="X31" s="28">
        <f t="shared" si="0"/>
        <v>9104.2242429634807</v>
      </c>
      <c r="Y31" s="28">
        <f t="shared" si="1"/>
        <v>9198.5142523842751</v>
      </c>
      <c r="Z31" s="28">
        <f t="shared" si="2"/>
        <v>9288.6135947197035</v>
      </c>
      <c r="AA31" s="28">
        <f t="shared" si="3"/>
        <v>9376.6176035124463</v>
      </c>
      <c r="AD31" s="10" t="s">
        <v>485</v>
      </c>
      <c r="AE31" s="36">
        <f>VLOOKUP($AD$26,$A$6:$AA$228,9)</f>
        <v>3881</v>
      </c>
      <c r="AF31" s="36">
        <f>VLOOKUP($AD$26,$A$6:$AA$228,10)</f>
        <v>3926</v>
      </c>
      <c r="AG31" s="36">
        <f>VLOOKUP($AD$26,$A$6:$AA$228,11)</f>
        <v>3970</v>
      </c>
      <c r="AH31" s="36">
        <f>VLOOKUP($AD$26,$A$6:$AA$228,12)</f>
        <v>4013</v>
      </c>
      <c r="AI31" s="36">
        <f>VLOOKUP($AD$26,$A$6:$AA$228,13)</f>
        <v>4054</v>
      </c>
      <c r="AJ31" s="36">
        <f>VLOOKUP($AD$26,$A$6:$AA$228,14)</f>
        <v>4094</v>
      </c>
      <c r="AK31" s="36">
        <f>VLOOKUP($AD$26,$A$6:$AA$228,15)</f>
        <v>4133</v>
      </c>
    </row>
    <row r="32" spans="1:37" x14ac:dyDescent="0.25">
      <c r="A32" s="1">
        <v>27</v>
      </c>
      <c r="B32" t="s">
        <v>239</v>
      </c>
      <c r="C32" s="14" t="s">
        <v>464</v>
      </c>
      <c r="D32" s="14" t="s">
        <v>460</v>
      </c>
      <c r="E32" s="5">
        <v>2624</v>
      </c>
      <c r="F32" s="6">
        <v>2624</v>
      </c>
      <c r="G32" s="6">
        <v>2624</v>
      </c>
      <c r="I32" s="28">
        <v>2724</v>
      </c>
      <c r="J32" s="28">
        <v>2756</v>
      </c>
      <c r="K32" s="28">
        <v>2787</v>
      </c>
      <c r="L32" s="28">
        <v>2817</v>
      </c>
      <c r="M32" s="28">
        <v>2846</v>
      </c>
      <c r="N32" s="28">
        <v>2874</v>
      </c>
      <c r="O32" s="28">
        <v>2901</v>
      </c>
      <c r="Q32" s="29">
        <f t="shared" si="4"/>
        <v>1.0764262648008612E-2</v>
      </c>
      <c r="R32" s="29">
        <f t="shared" si="10"/>
        <v>1.0294639687610933E-2</v>
      </c>
      <c r="S32" s="29">
        <f t="shared" si="11"/>
        <v>9.8383696416022483E-3</v>
      </c>
      <c r="T32" s="29">
        <f t="shared" si="12"/>
        <v>9.3945720250521916E-3</v>
      </c>
      <c r="U32" s="29">
        <f t="shared" si="13"/>
        <v>9.8425271180884576E-3</v>
      </c>
      <c r="W32" s="28">
        <f t="shared" si="9"/>
        <v>2624</v>
      </c>
      <c r="X32" s="28">
        <f t="shared" si="0"/>
        <v>2652.2454251883746</v>
      </c>
      <c r="Y32" s="28">
        <f t="shared" si="1"/>
        <v>2679.5493362038033</v>
      </c>
      <c r="Z32" s="28">
        <f t="shared" si="2"/>
        <v>2705.9117330462864</v>
      </c>
      <c r="AA32" s="28">
        <f t="shared" si="3"/>
        <v>2731.3326157158235</v>
      </c>
    </row>
    <row r="33" spans="1:27" x14ac:dyDescent="0.25">
      <c r="A33" s="1">
        <v>28</v>
      </c>
      <c r="B33" t="s">
        <v>241</v>
      </c>
      <c r="C33" s="14" t="s">
        <v>463</v>
      </c>
      <c r="D33" s="14" t="s">
        <v>460</v>
      </c>
      <c r="E33" s="5">
        <v>1894.7103999999999</v>
      </c>
      <c r="F33" s="6">
        <v>1894.7103999999999</v>
      </c>
      <c r="G33" s="6">
        <v>1891.9456</v>
      </c>
      <c r="I33" s="28">
        <v>1964.2555627225131</v>
      </c>
      <c r="J33" s="28">
        <v>1989.952</v>
      </c>
      <c r="K33" s="28">
        <v>2011.7760000000001</v>
      </c>
      <c r="L33" s="28">
        <v>2034.5920000000001</v>
      </c>
      <c r="M33" s="28">
        <v>2055.424</v>
      </c>
      <c r="N33" s="28">
        <v>2075.2640000000001</v>
      </c>
      <c r="O33" s="28">
        <v>2095.1039999999998</v>
      </c>
      <c r="Q33" s="29">
        <f t="shared" si="4"/>
        <v>1.1341222879684433E-2</v>
      </c>
      <c r="R33" s="29">
        <f t="shared" si="10"/>
        <v>1.0238907849829292E-2</v>
      </c>
      <c r="S33" s="29">
        <f t="shared" si="11"/>
        <v>9.6525096525097234E-3</v>
      </c>
      <c r="T33" s="29">
        <f t="shared" si="12"/>
        <v>9.5602294455065431E-3</v>
      </c>
      <c r="U33" s="29">
        <f t="shared" si="13"/>
        <v>9.8172156492818529E-3</v>
      </c>
      <c r="W33" s="28">
        <f t="shared" si="9"/>
        <v>1891.9456</v>
      </c>
      <c r="X33" s="28">
        <f t="shared" si="0"/>
        <v>1913.4025767258386</v>
      </c>
      <c r="Y33" s="28">
        <f t="shared" si="1"/>
        <v>1932.9937293885603</v>
      </c>
      <c r="Z33" s="28">
        <f t="shared" si="2"/>
        <v>1951.6519700197241</v>
      </c>
      <c r="AA33" s="28">
        <f t="shared" si="3"/>
        <v>1970.3102106508877</v>
      </c>
    </row>
    <row r="34" spans="1:27" x14ac:dyDescent="0.25">
      <c r="A34" s="1">
        <v>29</v>
      </c>
      <c r="B34" t="s">
        <v>243</v>
      </c>
      <c r="C34" s="14" t="s">
        <v>463</v>
      </c>
      <c r="D34" s="14" t="s">
        <v>460</v>
      </c>
      <c r="E34" s="5">
        <v>1616.6067</v>
      </c>
      <c r="F34" s="6">
        <v>1657.3452</v>
      </c>
      <c r="G34" s="6">
        <v>1699.1103000000001</v>
      </c>
      <c r="I34" s="28">
        <v>1558</v>
      </c>
      <c r="J34" s="28">
        <v>1576</v>
      </c>
      <c r="K34" s="28">
        <v>1594</v>
      </c>
      <c r="L34" s="28">
        <v>1611</v>
      </c>
      <c r="M34" s="28">
        <v>1627</v>
      </c>
      <c r="N34" s="28">
        <v>1643</v>
      </c>
      <c r="O34" s="28">
        <v>1659</v>
      </c>
      <c r="Q34" s="29">
        <f t="shared" si="4"/>
        <v>1.0664993726474279E-2</v>
      </c>
      <c r="R34" s="29">
        <f t="shared" si="10"/>
        <v>9.9317194289261328E-3</v>
      </c>
      <c r="S34" s="29">
        <f t="shared" si="11"/>
        <v>9.8340503995082967E-3</v>
      </c>
      <c r="T34" s="29">
        <f t="shared" si="12"/>
        <v>9.7382836275106514E-3</v>
      </c>
      <c r="U34" s="29">
        <f t="shared" si="13"/>
        <v>9.8346844853150258E-3</v>
      </c>
      <c r="W34" s="28">
        <f t="shared" si="9"/>
        <v>1699.1103000000001</v>
      </c>
      <c r="X34" s="28">
        <f t="shared" si="0"/>
        <v>1717.2313006900879</v>
      </c>
      <c r="Y34" s="28">
        <f t="shared" si="1"/>
        <v>1734.2863601631118</v>
      </c>
      <c r="Z34" s="28">
        <f t="shared" si="2"/>
        <v>1751.3414196361355</v>
      </c>
      <c r="AA34" s="28">
        <f t="shared" si="3"/>
        <v>1768.3964791091591</v>
      </c>
    </row>
    <row r="35" spans="1:27" x14ac:dyDescent="0.25">
      <c r="A35" s="1">
        <v>30</v>
      </c>
      <c r="B35" t="s">
        <v>245</v>
      </c>
      <c r="C35" s="14" t="s">
        <v>463</v>
      </c>
      <c r="D35" s="14" t="s">
        <v>458</v>
      </c>
      <c r="E35" s="5">
        <v>8482.6538</v>
      </c>
      <c r="F35" s="6">
        <v>8648.0655000000006</v>
      </c>
      <c r="G35" s="6">
        <v>8816.7027999999991</v>
      </c>
      <c r="I35" s="28">
        <v>8312</v>
      </c>
      <c r="J35" s="28">
        <v>8408</v>
      </c>
      <c r="K35" s="28">
        <v>8503</v>
      </c>
      <c r="L35" s="28">
        <v>8593</v>
      </c>
      <c r="M35" s="28">
        <v>8682</v>
      </c>
      <c r="N35" s="28">
        <v>8768</v>
      </c>
      <c r="O35" s="28">
        <v>8851</v>
      </c>
      <c r="Q35" s="29">
        <f t="shared" si="4"/>
        <v>1.0584499588380572E-2</v>
      </c>
      <c r="R35" s="29">
        <f t="shared" si="10"/>
        <v>1.0357267543349237E-2</v>
      </c>
      <c r="S35" s="29">
        <f t="shared" si="11"/>
        <v>9.9055517161944252E-3</v>
      </c>
      <c r="T35" s="29">
        <f t="shared" si="12"/>
        <v>9.4662408759124093E-3</v>
      </c>
      <c r="U35" s="29">
        <f t="shared" si="13"/>
        <v>9.9096867118186899E-3</v>
      </c>
      <c r="W35" s="28">
        <f t="shared" si="9"/>
        <v>8816.7027999999991</v>
      </c>
      <c r="X35" s="28">
        <f t="shared" si="0"/>
        <v>8910.0231871574724</v>
      </c>
      <c r="Y35" s="28">
        <f t="shared" si="1"/>
        <v>9002.3066811243079</v>
      </c>
      <c r="Z35" s="28">
        <f t="shared" si="2"/>
        <v>9091.4794955192265</v>
      </c>
      <c r="AA35" s="28">
        <f t="shared" si="3"/>
        <v>9177.5416303422298</v>
      </c>
    </row>
    <row r="36" spans="1:27" x14ac:dyDescent="0.25">
      <c r="A36" s="1">
        <v>31</v>
      </c>
      <c r="B36" t="s">
        <v>247</v>
      </c>
      <c r="C36" s="14" t="s">
        <v>463</v>
      </c>
      <c r="D36" s="14" t="s">
        <v>458</v>
      </c>
      <c r="E36" s="5">
        <v>22688.240399999999</v>
      </c>
      <c r="F36" s="6">
        <v>23041.496999999999</v>
      </c>
      <c r="G36" s="6">
        <v>23397.159299999999</v>
      </c>
      <c r="I36" s="28">
        <v>22503.197653397921</v>
      </c>
      <c r="J36" s="28">
        <v>22765.435915721755</v>
      </c>
      <c r="K36" s="28">
        <v>23019.787313013294</v>
      </c>
      <c r="L36" s="28">
        <v>23267.237703401574</v>
      </c>
      <c r="M36" s="28">
        <v>23605.56</v>
      </c>
      <c r="N36" s="28">
        <v>23838.21</v>
      </c>
      <c r="O36" s="28">
        <v>24062.94</v>
      </c>
      <c r="Q36" s="29">
        <f t="shared" si="4"/>
        <v>1.0749464668094205E-2</v>
      </c>
      <c r="R36" s="29">
        <f t="shared" si="10"/>
        <v>1.4540716045075109E-2</v>
      </c>
      <c r="S36" s="29">
        <f t="shared" si="11"/>
        <v>9.8557289045461249E-3</v>
      </c>
      <c r="T36" s="29">
        <f t="shared" si="12"/>
        <v>9.4273017982474169E-3</v>
      </c>
      <c r="U36" s="29">
        <f t="shared" si="13"/>
        <v>1.1274582249289551E-2</v>
      </c>
      <c r="W36" s="28">
        <f t="shared" si="9"/>
        <v>23397.159299999999</v>
      </c>
      <c r="X36" s="28">
        <f t="shared" si="0"/>
        <v>23648.666237229118</v>
      </c>
      <c r="Y36" s="28">
        <f t="shared" si="1"/>
        <v>23992.53477782942</v>
      </c>
      <c r="Z36" s="28">
        <f t="shared" si="2"/>
        <v>24228.998696332605</v>
      </c>
      <c r="AA36" s="28">
        <f t="shared" si="3"/>
        <v>24457.412779312275</v>
      </c>
    </row>
    <row r="37" spans="1:27" x14ac:dyDescent="0.25">
      <c r="A37" s="1">
        <v>32</v>
      </c>
      <c r="B37" t="s">
        <v>249</v>
      </c>
      <c r="C37" s="14" t="s">
        <v>464</v>
      </c>
      <c r="D37" s="14" t="s">
        <v>460</v>
      </c>
      <c r="E37" s="5">
        <v>6869.1575999999995</v>
      </c>
      <c r="F37" s="6">
        <v>6895.2604000000001</v>
      </c>
      <c r="G37" s="6">
        <v>6921.4624000000003</v>
      </c>
      <c r="I37" s="28">
        <v>7051</v>
      </c>
      <c r="J37" s="28">
        <v>7134</v>
      </c>
      <c r="K37" s="28">
        <v>7213</v>
      </c>
      <c r="L37" s="28">
        <v>7291</v>
      </c>
      <c r="M37" s="28">
        <v>7366</v>
      </c>
      <c r="N37" s="28">
        <v>7438</v>
      </c>
      <c r="O37" s="28">
        <v>7509</v>
      </c>
      <c r="Q37" s="29">
        <f t="shared" si="4"/>
        <v>1.0813808401497297E-2</v>
      </c>
      <c r="R37" s="29">
        <f t="shared" si="10"/>
        <v>1.0286654779865588E-2</v>
      </c>
      <c r="S37" s="29">
        <f t="shared" si="11"/>
        <v>9.7746402389356501E-3</v>
      </c>
      <c r="T37" s="29">
        <f t="shared" si="12"/>
        <v>9.5455767679483734E-3</v>
      </c>
      <c r="U37" s="29">
        <f t="shared" si="13"/>
        <v>9.8689572622498705E-3</v>
      </c>
      <c r="W37" s="28">
        <f t="shared" si="9"/>
        <v>6921.4624000000003</v>
      </c>
      <c r="X37" s="28">
        <f t="shared" si="0"/>
        <v>6996.3097682517673</v>
      </c>
      <c r="Y37" s="28">
        <f t="shared" si="1"/>
        <v>7068.2783915707751</v>
      </c>
      <c r="Z37" s="28">
        <f t="shared" si="2"/>
        <v>7137.3682699570218</v>
      </c>
      <c r="AA37" s="28">
        <f t="shared" si="3"/>
        <v>7205.498566699016</v>
      </c>
    </row>
    <row r="38" spans="1:27" x14ac:dyDescent="0.25">
      <c r="A38" s="1">
        <v>33</v>
      </c>
      <c r="B38" t="s">
        <v>449</v>
      </c>
      <c r="C38" s="14" t="s">
        <v>464</v>
      </c>
      <c r="D38" s="14" t="s">
        <v>460</v>
      </c>
      <c r="E38" s="5">
        <v>23448.096000000001</v>
      </c>
      <c r="F38" s="6">
        <v>23617.439999999999</v>
      </c>
      <c r="G38" s="6">
        <v>23738.400000000001</v>
      </c>
      <c r="I38" s="28">
        <v>23389.019465500092</v>
      </c>
      <c r="J38" s="28">
        <v>23661.88803969523</v>
      </c>
      <c r="K38" s="28">
        <v>23925.793777511695</v>
      </c>
      <c r="L38" s="28">
        <v>24182.728420366973</v>
      </c>
      <c r="M38" s="28">
        <v>24431.696097552318</v>
      </c>
      <c r="N38" s="28">
        <v>24672.696809067733</v>
      </c>
      <c r="O38" s="28">
        <v>24927.258345258695</v>
      </c>
      <c r="Q38" s="29">
        <f t="shared" si="4"/>
        <v>1.0738813735692054E-2</v>
      </c>
      <c r="R38" s="29">
        <f t="shared" si="10"/>
        <v>1.0295268294691727E-2</v>
      </c>
      <c r="S38" s="29">
        <f t="shared" si="11"/>
        <v>9.864264460114968E-3</v>
      </c>
      <c r="T38" s="29">
        <f t="shared" si="12"/>
        <v>1.0317539998197746E-2</v>
      </c>
      <c r="U38" s="29">
        <f t="shared" si="13"/>
        <v>1.0159024251001481E-2</v>
      </c>
      <c r="W38" s="28">
        <f t="shared" si="9"/>
        <v>23738.400000000001</v>
      </c>
      <c r="X38" s="28">
        <f t="shared" si="0"/>
        <v>23993.322255983356</v>
      </c>
      <c r="Y38" s="28">
        <f t="shared" si="1"/>
        <v>24240.339945889704</v>
      </c>
      <c r="Z38" s="28">
        <f t="shared" si="2"/>
        <v>24479.453069719049</v>
      </c>
      <c r="AA38" s="28">
        <f t="shared" si="3"/>
        <v>24732.020805899883</v>
      </c>
    </row>
    <row r="39" spans="1:27" x14ac:dyDescent="0.25">
      <c r="A39" s="1">
        <v>34</v>
      </c>
      <c r="B39" t="s">
        <v>251</v>
      </c>
      <c r="C39" s="14" t="s">
        <v>465</v>
      </c>
      <c r="D39" s="14" t="s">
        <v>458</v>
      </c>
      <c r="E39" s="5">
        <v>9564.7045999999991</v>
      </c>
      <c r="F39" s="6">
        <v>9754.0856999999996</v>
      </c>
      <c r="G39" s="6">
        <v>9947.2165999999997</v>
      </c>
      <c r="I39" s="28">
        <v>9364</v>
      </c>
      <c r="J39" s="28">
        <v>9473</v>
      </c>
      <c r="K39" s="28">
        <v>9579</v>
      </c>
      <c r="L39" s="28">
        <v>9681</v>
      </c>
      <c r="M39" s="28">
        <v>9781</v>
      </c>
      <c r="N39" s="28">
        <v>9877</v>
      </c>
      <c r="O39" s="28">
        <v>9971</v>
      </c>
      <c r="Q39" s="29">
        <f t="shared" si="4"/>
        <v>1.0648293141246476E-2</v>
      </c>
      <c r="R39" s="29">
        <f t="shared" si="10"/>
        <v>1.0329511414110112E-2</v>
      </c>
      <c r="S39" s="29">
        <f t="shared" si="11"/>
        <v>9.814947346897045E-3</v>
      </c>
      <c r="T39" s="29">
        <f t="shared" si="12"/>
        <v>9.5170598359825866E-3</v>
      </c>
      <c r="U39" s="29">
        <f t="shared" si="13"/>
        <v>9.8871728656632473E-3</v>
      </c>
      <c r="W39" s="28">
        <f t="shared" si="9"/>
        <v>9947.2165999999997</v>
      </c>
      <c r="X39" s="28">
        <f t="shared" si="0"/>
        <v>10053.137478296272</v>
      </c>
      <c r="Y39" s="28">
        <f t="shared" si="1"/>
        <v>10156.981476625953</v>
      </c>
      <c r="Z39" s="28">
        <f t="shared" si="2"/>
        <v>10256.671715022447</v>
      </c>
      <c r="AA39" s="28">
        <f t="shared" si="3"/>
        <v>10354.285073452345</v>
      </c>
    </row>
    <row r="40" spans="1:27" x14ac:dyDescent="0.25">
      <c r="A40" s="1">
        <v>35</v>
      </c>
      <c r="B40" t="s">
        <v>252</v>
      </c>
      <c r="C40" s="14" t="s">
        <v>463</v>
      </c>
      <c r="D40" s="14" t="s">
        <v>458</v>
      </c>
      <c r="E40" s="5">
        <v>1727.8298</v>
      </c>
      <c r="F40" s="6">
        <v>1759.2763</v>
      </c>
      <c r="G40" s="6">
        <v>1791.2951</v>
      </c>
      <c r="I40" s="28">
        <v>1699</v>
      </c>
      <c r="J40" s="28">
        <v>1719</v>
      </c>
      <c r="K40" s="28">
        <v>1739</v>
      </c>
      <c r="L40" s="28">
        <v>1757</v>
      </c>
      <c r="M40" s="28">
        <v>1775</v>
      </c>
      <c r="N40" s="28">
        <v>1793</v>
      </c>
      <c r="O40" s="28">
        <v>1810</v>
      </c>
      <c r="Q40" s="29">
        <f t="shared" si="4"/>
        <v>1.0350776308223116E-2</v>
      </c>
      <c r="R40" s="29">
        <f t="shared" si="10"/>
        <v>1.0244735344336939E-2</v>
      </c>
      <c r="S40" s="29">
        <f t="shared" si="11"/>
        <v>1.0140845070422535E-2</v>
      </c>
      <c r="T40" s="29">
        <f t="shared" si="12"/>
        <v>9.4813162297824882E-3</v>
      </c>
      <c r="U40" s="29">
        <f t="shared" si="13"/>
        <v>9.9556322148473212E-3</v>
      </c>
      <c r="W40" s="28">
        <f t="shared" si="9"/>
        <v>1791.2951</v>
      </c>
      <c r="X40" s="28">
        <f t="shared" si="0"/>
        <v>1809.8363948821161</v>
      </c>
      <c r="Y40" s="28">
        <f t="shared" si="1"/>
        <v>1828.3776897642322</v>
      </c>
      <c r="Z40" s="28">
        <f t="shared" si="2"/>
        <v>1846.9189846463485</v>
      </c>
      <c r="AA40" s="28">
        <f t="shared" si="3"/>
        <v>1864.4302075905691</v>
      </c>
    </row>
    <row r="41" spans="1:27" x14ac:dyDescent="0.25">
      <c r="A41" s="1">
        <v>36</v>
      </c>
      <c r="B41" t="s">
        <v>254</v>
      </c>
      <c r="C41" s="14" t="s">
        <v>463</v>
      </c>
      <c r="D41" s="14" t="s">
        <v>458</v>
      </c>
      <c r="E41" s="5">
        <v>2451.3269</v>
      </c>
      <c r="F41" s="6">
        <v>2475.7341000000001</v>
      </c>
      <c r="G41" s="6">
        <v>2512.2082</v>
      </c>
      <c r="I41" s="28">
        <v>2474.4447429863194</v>
      </c>
      <c r="J41" s="28">
        <v>2503.8459645396256</v>
      </c>
      <c r="K41" s="28">
        <v>2532.2987595912123</v>
      </c>
      <c r="L41" s="28">
        <v>2558.85470163936</v>
      </c>
      <c r="M41" s="28">
        <v>2585.4106436875077</v>
      </c>
      <c r="N41" s="28">
        <v>2611.0181592339354</v>
      </c>
      <c r="O41" s="28">
        <v>2635.6772482786441</v>
      </c>
      <c r="Q41" s="29">
        <f t="shared" si="4"/>
        <v>1.0486891385767852E-2</v>
      </c>
      <c r="R41" s="29">
        <f t="shared" si="10"/>
        <v>1.0378057820607918E-2</v>
      </c>
      <c r="S41" s="29">
        <f t="shared" si="11"/>
        <v>9.9046221570065086E-3</v>
      </c>
      <c r="T41" s="29">
        <f t="shared" si="12"/>
        <v>9.4442426443880449E-3</v>
      </c>
      <c r="U41" s="29">
        <f t="shared" si="13"/>
        <v>9.908974207334156E-3</v>
      </c>
      <c r="W41" s="28">
        <f t="shared" si="9"/>
        <v>2512.2082</v>
      </c>
      <c r="X41" s="28">
        <f t="shared" si="0"/>
        <v>2538.5534545318355</v>
      </c>
      <c r="Y41" s="28">
        <f t="shared" si="1"/>
        <v>2564.8987090636706</v>
      </c>
      <c r="Z41" s="28">
        <f t="shared" si="2"/>
        <v>2590.30306164794</v>
      </c>
      <c r="AA41" s="28">
        <f t="shared" si="3"/>
        <v>2614.7665122846447</v>
      </c>
    </row>
    <row r="42" spans="1:27" x14ac:dyDescent="0.25">
      <c r="A42" s="1">
        <v>37</v>
      </c>
      <c r="B42" t="s">
        <v>256</v>
      </c>
      <c r="C42" s="14" t="s">
        <v>463</v>
      </c>
      <c r="D42" s="14" t="s">
        <v>460</v>
      </c>
      <c r="E42" s="5">
        <v>4915.1773000000003</v>
      </c>
      <c r="F42" s="6">
        <v>4933.8549999999996</v>
      </c>
      <c r="G42" s="6">
        <v>4952.6036999999997</v>
      </c>
      <c r="I42" s="28">
        <v>5046</v>
      </c>
      <c r="J42" s="28">
        <v>5104</v>
      </c>
      <c r="K42" s="28">
        <v>5161</v>
      </c>
      <c r="L42" s="28">
        <v>5217</v>
      </c>
      <c r="M42" s="28">
        <v>5271</v>
      </c>
      <c r="N42" s="28">
        <v>5322</v>
      </c>
      <c r="O42" s="28">
        <v>5373</v>
      </c>
      <c r="Q42" s="29">
        <f t="shared" si="4"/>
        <v>1.0850610346832009E-2</v>
      </c>
      <c r="R42" s="29">
        <f t="shared" si="10"/>
        <v>1.0350776308223116E-2</v>
      </c>
      <c r="S42" s="29">
        <f t="shared" si="11"/>
        <v>9.6755833807626642E-3</v>
      </c>
      <c r="T42" s="29">
        <f t="shared" si="12"/>
        <v>9.5828635851183761E-3</v>
      </c>
      <c r="U42" s="29">
        <f t="shared" si="13"/>
        <v>9.8697410913680516E-3</v>
      </c>
      <c r="W42" s="28">
        <f t="shared" si="9"/>
        <v>4952.6036999999997</v>
      </c>
      <c r="X42" s="28">
        <f t="shared" si="0"/>
        <v>5006.3424729509779</v>
      </c>
      <c r="Y42" s="28">
        <f t="shared" si="1"/>
        <v>5058.1620040108501</v>
      </c>
      <c r="Z42" s="28">
        <f t="shared" si="2"/>
        <v>5107.102672234063</v>
      </c>
      <c r="AA42" s="28">
        <f t="shared" si="3"/>
        <v>5156.043340457275</v>
      </c>
    </row>
    <row r="43" spans="1:27" x14ac:dyDescent="0.25">
      <c r="A43" s="1">
        <v>38</v>
      </c>
      <c r="B43" t="s">
        <v>258</v>
      </c>
      <c r="C43" s="14" t="s">
        <v>464</v>
      </c>
      <c r="D43" s="14" t="s">
        <v>460</v>
      </c>
      <c r="E43" s="5">
        <v>1713.384</v>
      </c>
      <c r="F43" s="6">
        <v>1713.384</v>
      </c>
      <c r="G43" s="6">
        <v>1708.1232</v>
      </c>
      <c r="I43" s="28">
        <v>1780.8067057208239</v>
      </c>
      <c r="J43" s="28">
        <v>1802.4041409610986</v>
      </c>
      <c r="K43" s="28">
        <v>1822.0381729977119</v>
      </c>
      <c r="L43" s="28">
        <v>1841.6722050343251</v>
      </c>
      <c r="M43" s="28">
        <v>1861.3062370709383</v>
      </c>
      <c r="N43" s="28">
        <v>1879.958567505721</v>
      </c>
      <c r="O43" s="28">
        <v>1897.629196338673</v>
      </c>
      <c r="Q43" s="29">
        <f t="shared" si="4"/>
        <v>1.0775862068965495E-2</v>
      </c>
      <c r="R43" s="29">
        <f t="shared" si="10"/>
        <v>1.0660980810234521E-2</v>
      </c>
      <c r="S43" s="29">
        <f t="shared" si="11"/>
        <v>1.002109704641355E-2</v>
      </c>
      <c r="T43" s="29">
        <f t="shared" si="12"/>
        <v>9.3994778067885056E-3</v>
      </c>
      <c r="U43" s="29">
        <f t="shared" si="13"/>
        <v>1.0027185221145526E-2</v>
      </c>
      <c r="W43" s="28">
        <f t="shared" si="9"/>
        <v>1708.1232</v>
      </c>
      <c r="X43" s="28">
        <f t="shared" si="0"/>
        <v>1726.5297</v>
      </c>
      <c r="Y43" s="28">
        <f t="shared" si="1"/>
        <v>1744.9361999999999</v>
      </c>
      <c r="Z43" s="28">
        <f t="shared" si="2"/>
        <v>1762.4223750000001</v>
      </c>
      <c r="AA43" s="28">
        <f t="shared" si="3"/>
        <v>1778.9882250000001</v>
      </c>
    </row>
    <row r="44" spans="1:27" x14ac:dyDescent="0.25">
      <c r="A44" s="1">
        <v>39</v>
      </c>
      <c r="B44" t="s">
        <v>260</v>
      </c>
      <c r="C44" s="14" t="s">
        <v>463</v>
      </c>
      <c r="D44" s="14" t="s">
        <v>459</v>
      </c>
      <c r="E44" s="5">
        <v>1922</v>
      </c>
      <c r="F44" s="6">
        <v>1922</v>
      </c>
      <c r="G44" s="6">
        <v>1922</v>
      </c>
      <c r="I44" s="28">
        <v>1996</v>
      </c>
      <c r="J44" s="28">
        <v>2019</v>
      </c>
      <c r="K44" s="28">
        <v>2041</v>
      </c>
      <c r="L44" s="28">
        <v>2063</v>
      </c>
      <c r="M44" s="28">
        <v>2085</v>
      </c>
      <c r="N44" s="28">
        <v>2105</v>
      </c>
      <c r="O44" s="28">
        <v>2125</v>
      </c>
      <c r="Q44" s="29">
        <f t="shared" si="4"/>
        <v>1.0779029887310143E-2</v>
      </c>
      <c r="R44" s="29">
        <f t="shared" si="10"/>
        <v>1.0664081434803683E-2</v>
      </c>
      <c r="S44" s="29">
        <f t="shared" si="11"/>
        <v>9.5923261390887284E-3</v>
      </c>
      <c r="T44" s="29">
        <f t="shared" si="12"/>
        <v>9.5011876484560574E-3</v>
      </c>
      <c r="U44" s="29">
        <f t="shared" si="13"/>
        <v>9.9191984074494897E-3</v>
      </c>
      <c r="W44" s="28">
        <f t="shared" si="9"/>
        <v>1922</v>
      </c>
      <c r="X44" s="28">
        <f t="shared" si="0"/>
        <v>1942.71729544341</v>
      </c>
      <c r="Y44" s="28">
        <f t="shared" si="1"/>
        <v>1963.4345908868199</v>
      </c>
      <c r="Z44" s="28">
        <f t="shared" si="2"/>
        <v>1982.2684958353746</v>
      </c>
      <c r="AA44" s="28">
        <f t="shared" si="3"/>
        <v>2001.1024007839292</v>
      </c>
    </row>
    <row r="45" spans="1:27" x14ac:dyDescent="0.25">
      <c r="A45" s="1">
        <v>40</v>
      </c>
      <c r="B45" t="s">
        <v>261</v>
      </c>
      <c r="C45" s="14" t="s">
        <v>463</v>
      </c>
      <c r="D45" s="14" t="s">
        <v>459</v>
      </c>
      <c r="E45" s="5">
        <v>6047.0379000000003</v>
      </c>
      <c r="F45" s="6">
        <v>6085.1655000000001</v>
      </c>
      <c r="G45" s="6">
        <v>6123.5486000000001</v>
      </c>
      <c r="I45" s="28">
        <v>6152.7558389652904</v>
      </c>
      <c r="J45" s="28">
        <v>6225.003368651649</v>
      </c>
      <c r="K45" s="28">
        <v>6382.53</v>
      </c>
      <c r="L45" s="28">
        <v>6450.84</v>
      </c>
      <c r="M45" s="28">
        <v>6518.16</v>
      </c>
      <c r="N45" s="28">
        <v>6581.5199999999995</v>
      </c>
      <c r="O45" s="28">
        <v>6643.89</v>
      </c>
      <c r="Q45" s="29">
        <f t="shared" si="4"/>
        <v>1.0702652396463534E-2</v>
      </c>
      <c r="R45" s="29">
        <f t="shared" si="10"/>
        <v>1.0435850214855694E-2</v>
      </c>
      <c r="S45" s="29">
        <f t="shared" si="11"/>
        <v>9.7205346294045678E-3</v>
      </c>
      <c r="T45" s="29">
        <f t="shared" si="12"/>
        <v>9.4765342960290034E-3</v>
      </c>
      <c r="U45" s="29">
        <f t="shared" si="13"/>
        <v>9.8776397134297551E-3</v>
      </c>
      <c r="W45" s="28">
        <f t="shared" si="9"/>
        <v>6123.5486000000001</v>
      </c>
      <c r="X45" s="28">
        <f t="shared" si="0"/>
        <v>6189.0868120986506</v>
      </c>
      <c r="Y45" s="28">
        <f t="shared" si="1"/>
        <v>6253.6751950364505</v>
      </c>
      <c r="Z45" s="28">
        <f t="shared" si="2"/>
        <v>6314.4642613308497</v>
      </c>
      <c r="AA45" s="28">
        <f t="shared" si="3"/>
        <v>6374.3034984644009</v>
      </c>
    </row>
    <row r="46" spans="1:27" x14ac:dyDescent="0.25">
      <c r="A46" s="1">
        <v>41</v>
      </c>
      <c r="B46" t="s">
        <v>262</v>
      </c>
      <c r="C46" s="14" t="s">
        <v>463</v>
      </c>
      <c r="D46" s="14" t="s">
        <v>460</v>
      </c>
      <c r="E46" s="5">
        <v>10388.420899999999</v>
      </c>
      <c r="F46" s="6">
        <v>10526.5869</v>
      </c>
      <c r="G46" s="6">
        <v>10666.5905</v>
      </c>
      <c r="I46" s="28">
        <v>10367</v>
      </c>
      <c r="J46" s="28">
        <v>10488</v>
      </c>
      <c r="K46" s="28">
        <v>10605</v>
      </c>
      <c r="L46" s="28">
        <v>10719</v>
      </c>
      <c r="M46" s="28">
        <v>10829</v>
      </c>
      <c r="N46" s="28">
        <v>10936</v>
      </c>
      <c r="O46" s="28">
        <v>11039</v>
      </c>
      <c r="Q46" s="29">
        <f t="shared" si="4"/>
        <v>1.074964639321075E-2</v>
      </c>
      <c r="R46" s="29">
        <f t="shared" si="10"/>
        <v>1.0262151320085828E-2</v>
      </c>
      <c r="S46" s="29">
        <f t="shared" si="11"/>
        <v>9.8808754270939148E-3</v>
      </c>
      <c r="T46" s="29">
        <f t="shared" si="12"/>
        <v>9.4184345281638632E-3</v>
      </c>
      <c r="U46" s="29">
        <f t="shared" si="13"/>
        <v>9.8538204251145348E-3</v>
      </c>
      <c r="W46" s="28">
        <f t="shared" si="9"/>
        <v>10666.5905</v>
      </c>
      <c r="X46" s="28">
        <f t="shared" si="0"/>
        <v>10781.252576096182</v>
      </c>
      <c r="Y46" s="28">
        <f t="shared" si="1"/>
        <v>10891.891421452145</v>
      </c>
      <c r="Z46" s="28">
        <f t="shared" si="2"/>
        <v>10999.512843752946</v>
      </c>
      <c r="AA46" s="28">
        <f t="shared" si="3"/>
        <v>11103.11103531353</v>
      </c>
    </row>
    <row r="47" spans="1:27" x14ac:dyDescent="0.25">
      <c r="A47" s="1">
        <v>42</v>
      </c>
      <c r="B47" t="s">
        <v>263</v>
      </c>
      <c r="C47" s="14" t="s">
        <v>463</v>
      </c>
      <c r="D47" s="14" t="s">
        <v>458</v>
      </c>
      <c r="E47" s="5">
        <v>5425</v>
      </c>
      <c r="F47" s="6">
        <v>5425</v>
      </c>
      <c r="G47" s="6">
        <v>5425</v>
      </c>
      <c r="I47" s="28">
        <v>5633</v>
      </c>
      <c r="J47" s="28">
        <v>5698</v>
      </c>
      <c r="K47" s="28">
        <v>5762</v>
      </c>
      <c r="L47" s="28">
        <v>5824</v>
      </c>
      <c r="M47" s="28">
        <v>5884</v>
      </c>
      <c r="N47" s="28">
        <v>5942</v>
      </c>
      <c r="O47" s="28">
        <v>5998</v>
      </c>
      <c r="Q47" s="29">
        <f t="shared" si="4"/>
        <v>1.0760152724748352E-2</v>
      </c>
      <c r="R47" s="29">
        <f t="shared" si="10"/>
        <v>1.0302197802197802E-2</v>
      </c>
      <c r="S47" s="29">
        <f t="shared" si="11"/>
        <v>9.8572399728076143E-3</v>
      </c>
      <c r="T47" s="29">
        <f t="shared" si="12"/>
        <v>9.4244362167620332E-3</v>
      </c>
      <c r="U47" s="29">
        <f t="shared" si="13"/>
        <v>9.8612913305891493E-3</v>
      </c>
      <c r="W47" s="28">
        <f t="shared" si="9"/>
        <v>5425</v>
      </c>
      <c r="X47" s="28">
        <f t="shared" si="0"/>
        <v>5483.3738285317595</v>
      </c>
      <c r="Y47" s="28">
        <f t="shared" si="1"/>
        <v>5539.8646303366877</v>
      </c>
      <c r="Z47" s="28">
        <f t="shared" si="2"/>
        <v>5594.4724054147855</v>
      </c>
      <c r="AA47" s="28">
        <f t="shared" si="3"/>
        <v>5647.197153766052</v>
      </c>
    </row>
    <row r="48" spans="1:27" x14ac:dyDescent="0.25">
      <c r="A48" s="1">
        <v>43</v>
      </c>
      <c r="B48" t="s">
        <v>265</v>
      </c>
      <c r="C48" s="14" t="s">
        <v>464</v>
      </c>
      <c r="D48" s="14" t="s">
        <v>460</v>
      </c>
      <c r="E48" s="5">
        <v>13575.486199999999</v>
      </c>
      <c r="F48" s="6">
        <v>13775.0458</v>
      </c>
      <c r="G48" s="6">
        <v>13977.539000000001</v>
      </c>
      <c r="I48" s="28">
        <v>13491</v>
      </c>
      <c r="J48" s="28">
        <v>13649</v>
      </c>
      <c r="K48" s="28">
        <v>13801</v>
      </c>
      <c r="L48" s="28">
        <v>13949</v>
      </c>
      <c r="M48" s="28">
        <v>14093</v>
      </c>
      <c r="N48" s="28">
        <v>14232</v>
      </c>
      <c r="O48" s="28">
        <v>14366</v>
      </c>
      <c r="Q48" s="29">
        <f t="shared" si="4"/>
        <v>1.0723860589812333E-2</v>
      </c>
      <c r="R48" s="29">
        <f t="shared" si="10"/>
        <v>1.0323320668148254E-2</v>
      </c>
      <c r="S48" s="29">
        <f t="shared" si="11"/>
        <v>9.8630525792946858E-3</v>
      </c>
      <c r="T48" s="29">
        <f t="shared" si="12"/>
        <v>9.4154019111860592E-3</v>
      </c>
      <c r="U48" s="29">
        <f t="shared" si="13"/>
        <v>9.867258386209667E-3</v>
      </c>
      <c r="W48" s="28">
        <f t="shared" si="9"/>
        <v>13977.539000000001</v>
      </c>
      <c r="X48" s="28">
        <f t="shared" si="0"/>
        <v>14127.432179624666</v>
      </c>
      <c r="Y48" s="28">
        <f t="shared" si="1"/>
        <v>14273.274192232449</v>
      </c>
      <c r="Z48" s="28">
        <f t="shared" si="2"/>
        <v>14414.052246069128</v>
      </c>
      <c r="AA48" s="28">
        <f t="shared" si="3"/>
        <v>14549.766341134704</v>
      </c>
    </row>
    <row r="49" spans="1:27" x14ac:dyDescent="0.25">
      <c r="A49" s="1">
        <v>44</v>
      </c>
      <c r="B49" t="s">
        <v>267</v>
      </c>
      <c r="C49" s="14" t="s">
        <v>464</v>
      </c>
      <c r="D49" s="14" t="s">
        <v>460</v>
      </c>
      <c r="E49" s="5">
        <v>14950.8478</v>
      </c>
      <c r="F49" s="6">
        <v>15092.111199999999</v>
      </c>
      <c r="G49" s="6">
        <v>15246.376399999999</v>
      </c>
      <c r="I49" s="28">
        <v>15084.02389430595</v>
      </c>
      <c r="J49" s="28">
        <v>15258.877339757719</v>
      </c>
      <c r="K49" s="28">
        <v>15430.816561118625</v>
      </c>
      <c r="L49" s="28">
        <v>15595.955926267517</v>
      </c>
      <c r="M49" s="28">
        <v>15756.238251264973</v>
      </c>
      <c r="N49" s="28">
        <v>15911.663536110991</v>
      </c>
      <c r="O49" s="28">
        <v>16061.260372775281</v>
      </c>
      <c r="Q49" s="29">
        <f t="shared" si="4"/>
        <v>1.0701920050361939E-2</v>
      </c>
      <c r="R49" s="29">
        <f t="shared" si="10"/>
        <v>1.0277172220492081E-2</v>
      </c>
      <c r="S49" s="29">
        <f t="shared" si="11"/>
        <v>9.8643649815043956E-3</v>
      </c>
      <c r="T49" s="29">
        <f t="shared" si="12"/>
        <v>9.4017094017093215E-3</v>
      </c>
      <c r="U49" s="29">
        <f t="shared" si="13"/>
        <v>9.8477488679019325E-3</v>
      </c>
      <c r="W49" s="28">
        <f t="shared" si="9"/>
        <v>15246.376399999999</v>
      </c>
      <c r="X49" s="28">
        <f t="shared" si="0"/>
        <v>15409.541901290524</v>
      </c>
      <c r="Y49" s="28">
        <f t="shared" si="1"/>
        <v>15567.908417248977</v>
      </c>
      <c r="Z49" s="28">
        <f t="shared" si="2"/>
        <v>15721.475947875355</v>
      </c>
      <c r="AA49" s="28">
        <f t="shared" si="3"/>
        <v>15869.284696103243</v>
      </c>
    </row>
    <row r="50" spans="1:27" x14ac:dyDescent="0.25">
      <c r="A50" s="1">
        <v>45</v>
      </c>
      <c r="B50" t="s">
        <v>269</v>
      </c>
      <c r="C50" s="14" t="s">
        <v>465</v>
      </c>
      <c r="D50" s="14" t="s">
        <v>458</v>
      </c>
      <c r="E50" s="5">
        <v>2288.7301000000002</v>
      </c>
      <c r="F50" s="6">
        <v>2312.9906000000001</v>
      </c>
      <c r="G50" s="6">
        <v>2337.5083</v>
      </c>
      <c r="I50" s="28">
        <v>2302</v>
      </c>
      <c r="J50" s="28">
        <v>2329</v>
      </c>
      <c r="K50" s="28">
        <v>2355</v>
      </c>
      <c r="L50" s="28">
        <v>2380</v>
      </c>
      <c r="M50" s="28">
        <v>2405</v>
      </c>
      <c r="N50" s="28">
        <v>2429</v>
      </c>
      <c r="O50" s="28">
        <v>2452</v>
      </c>
      <c r="Q50" s="29">
        <f t="shared" si="4"/>
        <v>1.0615711252653927E-2</v>
      </c>
      <c r="R50" s="29">
        <f t="shared" si="10"/>
        <v>1.050420168067227E-2</v>
      </c>
      <c r="S50" s="29">
        <f t="shared" si="11"/>
        <v>9.9792099792099798E-3</v>
      </c>
      <c r="T50" s="29">
        <f t="shared" si="12"/>
        <v>9.4689172498970773E-3</v>
      </c>
      <c r="U50" s="29">
        <f t="shared" si="13"/>
        <v>9.9841096365931095E-3</v>
      </c>
      <c r="W50" s="28">
        <f t="shared" si="9"/>
        <v>2337.5083</v>
      </c>
      <c r="X50" s="28">
        <f t="shared" si="0"/>
        <v>2362.3226131634819</v>
      </c>
      <c r="Y50" s="28">
        <f t="shared" si="1"/>
        <v>2387.1369263269639</v>
      </c>
      <c r="Z50" s="28">
        <f t="shared" si="2"/>
        <v>2410.9586669639066</v>
      </c>
      <c r="AA50" s="28">
        <f t="shared" si="3"/>
        <v>2433.7878350743104</v>
      </c>
    </row>
    <row r="51" spans="1:27" x14ac:dyDescent="0.25">
      <c r="A51" s="1">
        <v>46</v>
      </c>
      <c r="B51" t="s">
        <v>271</v>
      </c>
      <c r="C51" s="14" t="s">
        <v>463</v>
      </c>
      <c r="D51" s="14" t="s">
        <v>460</v>
      </c>
      <c r="E51" s="5">
        <v>2633.7028</v>
      </c>
      <c r="F51" s="6">
        <v>2648.4515999999999</v>
      </c>
      <c r="G51" s="6">
        <v>2663.2829000000002</v>
      </c>
      <c r="I51" s="28">
        <v>2689</v>
      </c>
      <c r="J51" s="28">
        <v>2720</v>
      </c>
      <c r="K51" s="28">
        <v>2751</v>
      </c>
      <c r="L51" s="28">
        <v>2780</v>
      </c>
      <c r="M51" s="28">
        <v>2809</v>
      </c>
      <c r="N51" s="28">
        <v>2837</v>
      </c>
      <c r="O51" s="28">
        <v>2863</v>
      </c>
      <c r="Q51" s="29">
        <f t="shared" si="4"/>
        <v>1.0541621228644129E-2</v>
      </c>
      <c r="R51" s="29">
        <f t="shared" si="10"/>
        <v>1.0431654676258994E-2</v>
      </c>
      <c r="S51" s="29">
        <f t="shared" si="11"/>
        <v>9.9679601281594879E-3</v>
      </c>
      <c r="T51" s="29">
        <f t="shared" si="12"/>
        <v>9.1646105040535785E-3</v>
      </c>
      <c r="U51" s="29">
        <f t="shared" si="13"/>
        <v>9.8547417694906866E-3</v>
      </c>
      <c r="W51" s="28">
        <f t="shared" si="9"/>
        <v>2663.2829000000002</v>
      </c>
      <c r="X51" s="28">
        <f t="shared" si="0"/>
        <v>2691.3582195565255</v>
      </c>
      <c r="Y51" s="28">
        <f t="shared" si="1"/>
        <v>2719.4335391130508</v>
      </c>
      <c r="Z51" s="28">
        <f t="shared" si="2"/>
        <v>2746.5407442021092</v>
      </c>
      <c r="AA51" s="28">
        <f t="shared" si="3"/>
        <v>2771.7117203562348</v>
      </c>
    </row>
    <row r="52" spans="1:27" x14ac:dyDescent="0.25">
      <c r="A52" s="1">
        <v>47</v>
      </c>
      <c r="B52" t="s">
        <v>273</v>
      </c>
      <c r="C52" s="14" t="s">
        <v>463</v>
      </c>
      <c r="D52" s="14" t="s">
        <v>459</v>
      </c>
      <c r="E52" s="5">
        <v>2226</v>
      </c>
      <c r="F52" s="6">
        <v>2226</v>
      </c>
      <c r="G52" s="6">
        <v>2226</v>
      </c>
      <c r="I52" s="28">
        <v>2311</v>
      </c>
      <c r="J52" s="28">
        <v>2338</v>
      </c>
      <c r="K52" s="28">
        <v>2364</v>
      </c>
      <c r="L52" s="28">
        <v>2390</v>
      </c>
      <c r="M52" s="28">
        <v>2414</v>
      </c>
      <c r="N52" s="28">
        <v>2438</v>
      </c>
      <c r="O52" s="28">
        <v>2461</v>
      </c>
      <c r="Q52" s="29">
        <f t="shared" si="4"/>
        <v>1.0998307952622674E-2</v>
      </c>
      <c r="R52" s="29">
        <f t="shared" si="10"/>
        <v>1.00418410041841E-2</v>
      </c>
      <c r="S52" s="29">
        <f t="shared" si="11"/>
        <v>9.9420049710024858E-3</v>
      </c>
      <c r="T52" s="29">
        <f t="shared" si="12"/>
        <v>9.433962264150943E-3</v>
      </c>
      <c r="U52" s="29">
        <f t="shared" si="13"/>
        <v>9.8059360797791758E-3</v>
      </c>
      <c r="W52" s="28">
        <f t="shared" si="9"/>
        <v>2226</v>
      </c>
      <c r="X52" s="28">
        <f t="shared" si="0"/>
        <v>2250.4822335025378</v>
      </c>
      <c r="Y52" s="28">
        <f t="shared" si="1"/>
        <v>2273.0812182741115</v>
      </c>
      <c r="Z52" s="28">
        <f t="shared" si="2"/>
        <v>2295.6802030456847</v>
      </c>
      <c r="AA52" s="28">
        <f t="shared" si="3"/>
        <v>2317.3375634517765</v>
      </c>
    </row>
    <row r="53" spans="1:27" x14ac:dyDescent="0.25">
      <c r="A53" s="1">
        <v>48</v>
      </c>
      <c r="B53" t="s">
        <v>274</v>
      </c>
      <c r="C53" s="14" t="s">
        <v>463</v>
      </c>
      <c r="D53" s="14" t="s">
        <v>459</v>
      </c>
      <c r="E53" s="5">
        <v>10639.4118</v>
      </c>
      <c r="F53" s="6">
        <v>10746.8698</v>
      </c>
      <c r="G53" s="6">
        <v>10855.4131</v>
      </c>
      <c r="I53" s="28">
        <v>10719</v>
      </c>
      <c r="J53" s="28">
        <v>10843</v>
      </c>
      <c r="K53" s="28">
        <v>10965</v>
      </c>
      <c r="L53" s="28">
        <v>11082</v>
      </c>
      <c r="M53" s="28">
        <v>11196</v>
      </c>
      <c r="N53" s="28">
        <v>11307</v>
      </c>
      <c r="O53" s="28">
        <v>11414</v>
      </c>
      <c r="Q53" s="29">
        <f t="shared" si="4"/>
        <v>1.06703146374829E-2</v>
      </c>
      <c r="R53" s="29">
        <f t="shared" si="10"/>
        <v>1.028695181375203E-2</v>
      </c>
      <c r="S53" s="29">
        <f t="shared" si="11"/>
        <v>9.9142550911039649E-3</v>
      </c>
      <c r="T53" s="29">
        <f t="shared" si="12"/>
        <v>9.4631644114265504E-3</v>
      </c>
      <c r="U53" s="29">
        <f t="shared" si="13"/>
        <v>9.8881237720941807E-3</v>
      </c>
      <c r="W53" s="28">
        <f t="shared" si="9"/>
        <v>10855.4131</v>
      </c>
      <c r="X53" s="28">
        <f t="shared" si="0"/>
        <v>10971.243773296854</v>
      </c>
      <c r="Y53" s="28">
        <f t="shared" si="1"/>
        <v>11084.104429329685</v>
      </c>
      <c r="Z53" s="28">
        <f t="shared" si="2"/>
        <v>11193.995068098495</v>
      </c>
      <c r="AA53" s="28">
        <f t="shared" si="3"/>
        <v>11299.925683848607</v>
      </c>
    </row>
    <row r="54" spans="1:27" x14ac:dyDescent="0.25">
      <c r="A54" s="1">
        <v>49</v>
      </c>
      <c r="B54" t="s">
        <v>275</v>
      </c>
      <c r="C54" s="14" t="s">
        <v>463</v>
      </c>
      <c r="D54" s="14" t="s">
        <v>459</v>
      </c>
      <c r="E54" s="5">
        <v>5939.7870999999996</v>
      </c>
      <c r="F54" s="6">
        <v>6045.5153</v>
      </c>
      <c r="G54" s="6">
        <v>6153.1255000000001</v>
      </c>
      <c r="I54" s="28">
        <v>5849</v>
      </c>
      <c r="J54" s="28">
        <v>5917</v>
      </c>
      <c r="K54" s="28">
        <v>5984</v>
      </c>
      <c r="L54" s="28">
        <v>6048</v>
      </c>
      <c r="M54" s="28">
        <v>6110</v>
      </c>
      <c r="N54" s="28">
        <v>6170</v>
      </c>
      <c r="O54" s="28">
        <v>6228</v>
      </c>
      <c r="Q54" s="29">
        <f t="shared" si="4"/>
        <v>1.06951871657754E-2</v>
      </c>
      <c r="R54" s="29">
        <f t="shared" si="10"/>
        <v>1.0251322751322751E-2</v>
      </c>
      <c r="S54" s="29">
        <f t="shared" si="11"/>
        <v>9.8199672667757774E-3</v>
      </c>
      <c r="T54" s="29">
        <f t="shared" si="12"/>
        <v>9.4003241491085899E-3</v>
      </c>
      <c r="U54" s="29">
        <f t="shared" si="13"/>
        <v>9.8238713890690388E-3</v>
      </c>
      <c r="W54" s="28">
        <f t="shared" si="9"/>
        <v>6153.1255000000001</v>
      </c>
      <c r="X54" s="28">
        <f t="shared" si="0"/>
        <v>6218.934328877006</v>
      </c>
      <c r="Y54" s="28">
        <f t="shared" si="1"/>
        <v>6282.6866318516049</v>
      </c>
      <c r="Z54" s="28">
        <f t="shared" si="2"/>
        <v>6344.3824089237978</v>
      </c>
      <c r="AA54" s="28">
        <f t="shared" si="3"/>
        <v>6404.0216600935837</v>
      </c>
    </row>
    <row r="55" spans="1:27" x14ac:dyDescent="0.25">
      <c r="A55" s="1">
        <v>50</v>
      </c>
      <c r="B55" t="s">
        <v>276</v>
      </c>
      <c r="C55" s="14" t="s">
        <v>465</v>
      </c>
      <c r="D55" s="14" t="s">
        <v>458</v>
      </c>
      <c r="E55" s="5">
        <v>6950.1881999999996</v>
      </c>
      <c r="F55" s="6">
        <v>7071.8164999999999</v>
      </c>
      <c r="G55" s="6">
        <v>7195.5733</v>
      </c>
      <c r="I55" s="28">
        <v>6850</v>
      </c>
      <c r="J55" s="28">
        <v>6930</v>
      </c>
      <c r="K55" s="28">
        <v>7008</v>
      </c>
      <c r="L55" s="28">
        <v>7083</v>
      </c>
      <c r="M55" s="28">
        <v>7156</v>
      </c>
      <c r="N55" s="28">
        <v>7226</v>
      </c>
      <c r="O55" s="28">
        <v>7294</v>
      </c>
      <c r="Q55" s="29">
        <f t="shared" si="4"/>
        <v>1.0702054794520547E-2</v>
      </c>
      <c r="R55" s="29">
        <f t="shared" si="10"/>
        <v>1.0306367358463927E-2</v>
      </c>
      <c r="S55" s="29">
        <f t="shared" si="11"/>
        <v>9.7820011179429855E-3</v>
      </c>
      <c r="T55" s="29">
        <f t="shared" si="12"/>
        <v>9.4104622197619704E-3</v>
      </c>
      <c r="U55" s="29">
        <f t="shared" si="13"/>
        <v>9.8329435653896277E-3</v>
      </c>
      <c r="W55" s="28">
        <f t="shared" si="9"/>
        <v>7195.5733</v>
      </c>
      <c r="X55" s="28">
        <f t="shared" si="0"/>
        <v>7272.5807197345885</v>
      </c>
      <c r="Y55" s="28">
        <f t="shared" si="1"/>
        <v>7347.5346082762562</v>
      </c>
      <c r="Z55" s="28">
        <f t="shared" si="2"/>
        <v>7419.4082000285398</v>
      </c>
      <c r="AA55" s="28">
        <f t="shared" si="3"/>
        <v>7489.2282605879</v>
      </c>
    </row>
    <row r="56" spans="1:27" x14ac:dyDescent="0.25">
      <c r="A56" s="1">
        <v>51</v>
      </c>
      <c r="B56" t="s">
        <v>277</v>
      </c>
      <c r="C56" s="14" t="s">
        <v>463</v>
      </c>
      <c r="D56" s="14" t="s">
        <v>459</v>
      </c>
      <c r="E56" s="5">
        <v>19048.6957</v>
      </c>
      <c r="F56" s="6">
        <v>19166.797500000001</v>
      </c>
      <c r="G56" s="6">
        <v>19285.631700000002</v>
      </c>
      <c r="I56" s="28">
        <v>19414</v>
      </c>
      <c r="J56" s="28">
        <v>19641</v>
      </c>
      <c r="K56" s="28">
        <v>19860</v>
      </c>
      <c r="L56" s="28">
        <v>20074</v>
      </c>
      <c r="M56" s="28">
        <v>20280</v>
      </c>
      <c r="N56" s="28">
        <v>20480</v>
      </c>
      <c r="O56" s="28">
        <v>20673</v>
      </c>
      <c r="Q56" s="29">
        <f t="shared" si="4"/>
        <v>1.0775427995971802E-2</v>
      </c>
      <c r="R56" s="29">
        <f t="shared" si="10"/>
        <v>1.0262030487197369E-2</v>
      </c>
      <c r="S56" s="29">
        <f t="shared" si="11"/>
        <v>9.8619329388560158E-3</v>
      </c>
      <c r="T56" s="29">
        <f t="shared" si="12"/>
        <v>9.4238281250000003E-3</v>
      </c>
      <c r="U56" s="29">
        <f t="shared" si="13"/>
        <v>9.8492638503511285E-3</v>
      </c>
      <c r="W56" s="28">
        <f t="shared" si="9"/>
        <v>19285.631700000002</v>
      </c>
      <c r="X56" s="28">
        <f t="shared" si="0"/>
        <v>19493.442635740183</v>
      </c>
      <c r="Y56" s="28">
        <f t="shared" si="1"/>
        <v>19693.484938368583</v>
      </c>
      <c r="Z56" s="28">
        <f t="shared" si="2"/>
        <v>19887.700766163147</v>
      </c>
      <c r="AA56" s="28">
        <f t="shared" si="3"/>
        <v>20075.1190399849</v>
      </c>
    </row>
    <row r="57" spans="1:27" x14ac:dyDescent="0.25">
      <c r="A57" s="1">
        <v>52</v>
      </c>
      <c r="B57" t="s">
        <v>278</v>
      </c>
      <c r="C57" s="14" t="s">
        <v>463</v>
      </c>
      <c r="D57" s="14" t="s">
        <v>458</v>
      </c>
      <c r="E57" s="5">
        <v>3030</v>
      </c>
      <c r="F57" s="6">
        <v>3030</v>
      </c>
      <c r="G57" s="6">
        <v>3030</v>
      </c>
      <c r="I57" s="28">
        <v>3146</v>
      </c>
      <c r="J57" s="28">
        <v>3183</v>
      </c>
      <c r="K57" s="28">
        <v>3218</v>
      </c>
      <c r="L57" s="28">
        <v>3253</v>
      </c>
      <c r="M57" s="28">
        <v>3286</v>
      </c>
      <c r="N57" s="28">
        <v>3319</v>
      </c>
      <c r="O57" s="28">
        <v>3350</v>
      </c>
      <c r="Q57" s="29">
        <f t="shared" si="4"/>
        <v>1.0876320696084525E-2</v>
      </c>
      <c r="R57" s="29">
        <f t="shared" si="10"/>
        <v>1.0144482016600061E-2</v>
      </c>
      <c r="S57" s="29">
        <f t="shared" si="11"/>
        <v>1.004260499087036E-2</v>
      </c>
      <c r="T57" s="29">
        <f t="shared" si="12"/>
        <v>9.3401626996083165E-3</v>
      </c>
      <c r="U57" s="29">
        <f t="shared" si="13"/>
        <v>9.8424165690262442E-3</v>
      </c>
      <c r="W57" s="28">
        <f t="shared" si="9"/>
        <v>3030</v>
      </c>
      <c r="X57" s="28">
        <f t="shared" si="0"/>
        <v>3062.9552517091361</v>
      </c>
      <c r="Y57" s="28">
        <f t="shared" si="1"/>
        <v>3094.0273461777501</v>
      </c>
      <c r="Z57" s="28">
        <f t="shared" si="2"/>
        <v>3125.0994406463642</v>
      </c>
      <c r="AA57" s="28">
        <f t="shared" si="3"/>
        <v>3154.2883778744563</v>
      </c>
    </row>
    <row r="58" spans="1:27" x14ac:dyDescent="0.25">
      <c r="A58" s="1">
        <v>53</v>
      </c>
      <c r="B58" t="s">
        <v>279</v>
      </c>
      <c r="C58" s="14" t="s">
        <v>463</v>
      </c>
      <c r="D58" s="14" t="s">
        <v>458</v>
      </c>
      <c r="E58" s="5">
        <v>8292.0393000000004</v>
      </c>
      <c r="F58" s="6">
        <v>8372.4721000000009</v>
      </c>
      <c r="G58" s="6">
        <v>8453.6851000000006</v>
      </c>
      <c r="I58" s="28">
        <v>8364</v>
      </c>
      <c r="J58" s="28">
        <v>8461</v>
      </c>
      <c r="K58" s="28">
        <v>8556</v>
      </c>
      <c r="L58" s="28">
        <v>8648</v>
      </c>
      <c r="M58" s="28">
        <v>8737</v>
      </c>
      <c r="N58" s="28">
        <v>8823</v>
      </c>
      <c r="O58" s="28">
        <v>8906</v>
      </c>
      <c r="Q58" s="29">
        <f t="shared" si="4"/>
        <v>1.0752688172043012E-2</v>
      </c>
      <c r="R58" s="29">
        <f t="shared" si="10"/>
        <v>1.0291396854764108E-2</v>
      </c>
      <c r="S58" s="29">
        <f t="shared" si="11"/>
        <v>9.8431956048987065E-3</v>
      </c>
      <c r="T58" s="29">
        <f t="shared" si="12"/>
        <v>9.4072311005326988E-3</v>
      </c>
      <c r="U58" s="29">
        <f t="shared" si="13"/>
        <v>9.8472745200651711E-3</v>
      </c>
      <c r="W58" s="28">
        <f t="shared" si="9"/>
        <v>8453.6851000000006</v>
      </c>
      <c r="X58" s="28">
        <f t="shared" si="0"/>
        <v>8544.584939784947</v>
      </c>
      <c r="Y58" s="28">
        <f t="shared" si="1"/>
        <v>8632.5206543595159</v>
      </c>
      <c r="Z58" s="28">
        <f t="shared" si="2"/>
        <v>8717.4922437237055</v>
      </c>
      <c r="AA58" s="28">
        <f t="shared" si="3"/>
        <v>8799.4997078775159</v>
      </c>
    </row>
    <row r="59" spans="1:27" x14ac:dyDescent="0.25">
      <c r="A59" s="1">
        <v>54</v>
      </c>
      <c r="B59" t="s">
        <v>280</v>
      </c>
      <c r="C59" s="14" t="s">
        <v>463</v>
      </c>
      <c r="D59" s="14" t="s">
        <v>460</v>
      </c>
      <c r="E59" s="5">
        <v>3318</v>
      </c>
      <c r="F59" s="6">
        <v>3318</v>
      </c>
      <c r="G59" s="6">
        <v>3318</v>
      </c>
      <c r="I59" s="28">
        <v>3445</v>
      </c>
      <c r="J59" s="28">
        <v>3485</v>
      </c>
      <c r="K59" s="28">
        <v>3524</v>
      </c>
      <c r="L59" s="28">
        <v>3562</v>
      </c>
      <c r="M59" s="28">
        <v>3599</v>
      </c>
      <c r="N59" s="28">
        <v>3634</v>
      </c>
      <c r="O59" s="28">
        <v>3668</v>
      </c>
      <c r="Q59" s="29">
        <f t="shared" si="4"/>
        <v>1.0783200908059024E-2</v>
      </c>
      <c r="R59" s="29">
        <f t="shared" si="10"/>
        <v>1.0387422796181921E-2</v>
      </c>
      <c r="S59" s="29">
        <f t="shared" si="11"/>
        <v>9.7249235898860791E-3</v>
      </c>
      <c r="T59" s="29">
        <f t="shared" si="12"/>
        <v>9.3560814529444133E-3</v>
      </c>
      <c r="U59" s="29">
        <f t="shared" si="13"/>
        <v>9.8228092796708039E-3</v>
      </c>
      <c r="W59" s="28">
        <f t="shared" si="9"/>
        <v>3318</v>
      </c>
      <c r="X59" s="28">
        <f t="shared" si="0"/>
        <v>3353.7786606129398</v>
      </c>
      <c r="Y59" s="28">
        <f t="shared" si="1"/>
        <v>3388.6157775255392</v>
      </c>
      <c r="Z59" s="28">
        <f t="shared" si="2"/>
        <v>3421.5698070374569</v>
      </c>
      <c r="AA59" s="28">
        <f t="shared" si="3"/>
        <v>3453.5822928490343</v>
      </c>
    </row>
    <row r="60" spans="1:27" x14ac:dyDescent="0.25">
      <c r="A60" s="1">
        <v>55</v>
      </c>
      <c r="B60" t="s">
        <v>281</v>
      </c>
      <c r="C60" s="14" t="s">
        <v>465</v>
      </c>
      <c r="D60" s="14" t="s">
        <v>458</v>
      </c>
      <c r="E60" s="5">
        <v>4104.6048000000001</v>
      </c>
      <c r="F60" s="6">
        <v>4130.0532999999996</v>
      </c>
      <c r="G60" s="6">
        <v>4155.6596</v>
      </c>
      <c r="I60" s="28">
        <v>4183</v>
      </c>
      <c r="J60" s="28">
        <v>4232</v>
      </c>
      <c r="K60" s="28">
        <v>4279</v>
      </c>
      <c r="L60" s="28">
        <v>4325</v>
      </c>
      <c r="M60" s="28">
        <v>4370</v>
      </c>
      <c r="N60" s="28">
        <v>4413</v>
      </c>
      <c r="O60" s="28">
        <v>4455</v>
      </c>
      <c r="Q60" s="29">
        <f t="shared" si="4"/>
        <v>1.0750175274596869E-2</v>
      </c>
      <c r="R60" s="29">
        <f t="shared" si="10"/>
        <v>1.0404624277456647E-2</v>
      </c>
      <c r="S60" s="29">
        <f t="shared" si="11"/>
        <v>9.8398169336384438E-3</v>
      </c>
      <c r="T60" s="29">
        <f t="shared" si="12"/>
        <v>9.5173351461590762E-3</v>
      </c>
      <c r="U60" s="29">
        <f t="shared" si="13"/>
        <v>9.9205921190847219E-3</v>
      </c>
      <c r="W60" s="28">
        <f t="shared" si="9"/>
        <v>4155.6596</v>
      </c>
      <c r="X60" s="28">
        <f t="shared" si="0"/>
        <v>4200.3336690815613</v>
      </c>
      <c r="Y60" s="28">
        <f t="shared" si="1"/>
        <v>4244.0365627483061</v>
      </c>
      <c r="Z60" s="28">
        <f t="shared" si="2"/>
        <v>4285.7971055854177</v>
      </c>
      <c r="AA60" s="28">
        <f t="shared" si="3"/>
        <v>4326.5864730077128</v>
      </c>
    </row>
    <row r="61" spans="1:27" x14ac:dyDescent="0.25">
      <c r="A61" s="1">
        <v>56</v>
      </c>
      <c r="B61" t="s">
        <v>282</v>
      </c>
      <c r="C61" s="14" t="s">
        <v>463</v>
      </c>
      <c r="D61" s="14" t="s">
        <v>459</v>
      </c>
      <c r="E61" s="5">
        <v>5053.6850000000004</v>
      </c>
      <c r="F61" s="6">
        <v>5067.3298999999997</v>
      </c>
      <c r="G61" s="6">
        <v>5081.0117</v>
      </c>
      <c r="I61" s="28">
        <v>5205</v>
      </c>
      <c r="J61" s="28">
        <v>5265</v>
      </c>
      <c r="K61" s="28">
        <v>5324</v>
      </c>
      <c r="L61" s="28">
        <v>5382</v>
      </c>
      <c r="M61" s="28">
        <v>5437</v>
      </c>
      <c r="N61" s="28">
        <v>5490</v>
      </c>
      <c r="O61" s="28">
        <v>5542</v>
      </c>
      <c r="Q61" s="29">
        <f t="shared" si="4"/>
        <v>1.0894064613072877E-2</v>
      </c>
      <c r="R61" s="29">
        <f t="shared" si="10"/>
        <v>1.0219249349684132E-2</v>
      </c>
      <c r="S61" s="29">
        <f t="shared" si="11"/>
        <v>9.7480228066948692E-3</v>
      </c>
      <c r="T61" s="29">
        <f t="shared" si="12"/>
        <v>9.4717668488160291E-3</v>
      </c>
      <c r="U61" s="29">
        <f t="shared" si="13"/>
        <v>9.8130130017316779E-3</v>
      </c>
      <c r="W61" s="28">
        <f t="shared" si="9"/>
        <v>5081.0117</v>
      </c>
      <c r="X61" s="28">
        <f t="shared" si="0"/>
        <v>5136.3645697595794</v>
      </c>
      <c r="Y61" s="28">
        <f t="shared" si="1"/>
        <v>5188.8543600488356</v>
      </c>
      <c r="Z61" s="28">
        <f t="shared" si="2"/>
        <v>5239.4354306912101</v>
      </c>
      <c r="AA61" s="28">
        <f t="shared" si="3"/>
        <v>5289.0621415101432</v>
      </c>
    </row>
    <row r="62" spans="1:27" x14ac:dyDescent="0.25">
      <c r="A62" s="1">
        <v>57</v>
      </c>
      <c r="B62" t="s">
        <v>283</v>
      </c>
      <c r="C62" s="14" t="s">
        <v>463</v>
      </c>
      <c r="D62" s="14" t="s">
        <v>458</v>
      </c>
      <c r="E62" s="5">
        <v>21912.806799999998</v>
      </c>
      <c r="F62" s="6">
        <v>22033.3272</v>
      </c>
      <c r="G62" s="6">
        <v>22154.5105</v>
      </c>
      <c r="I62" s="28">
        <v>22380</v>
      </c>
      <c r="J62" s="28">
        <v>22641</v>
      </c>
      <c r="K62" s="28">
        <v>22894</v>
      </c>
      <c r="L62" s="28">
        <v>23140</v>
      </c>
      <c r="M62" s="28">
        <v>23378</v>
      </c>
      <c r="N62" s="28">
        <v>23608</v>
      </c>
      <c r="O62" s="28">
        <v>23831</v>
      </c>
      <c r="Q62" s="29">
        <f t="shared" si="4"/>
        <v>1.0745173407879794E-2</v>
      </c>
      <c r="R62" s="29">
        <f t="shared" si="10"/>
        <v>1.0285220397579948E-2</v>
      </c>
      <c r="S62" s="29">
        <f t="shared" si="11"/>
        <v>9.838309521772606E-3</v>
      </c>
      <c r="T62" s="29">
        <f t="shared" si="12"/>
        <v>9.4459505252456801E-3</v>
      </c>
      <c r="U62" s="29">
        <f t="shared" si="13"/>
        <v>9.8564934815327451E-3</v>
      </c>
      <c r="W62" s="28">
        <f t="shared" si="9"/>
        <v>22154.5105</v>
      </c>
      <c r="X62" s="28">
        <f t="shared" si="0"/>
        <v>22392.564557089194</v>
      </c>
      <c r="Y62" s="28">
        <f t="shared" si="1"/>
        <v>22622.87701882589</v>
      </c>
      <c r="Z62" s="28">
        <f t="shared" si="2"/>
        <v>22845.447885210095</v>
      </c>
      <c r="AA62" s="28">
        <f t="shared" si="3"/>
        <v>23061.244855660869</v>
      </c>
    </row>
    <row r="63" spans="1:27" x14ac:dyDescent="0.25">
      <c r="A63" s="1">
        <v>58</v>
      </c>
      <c r="B63" t="s">
        <v>284</v>
      </c>
      <c r="C63" s="14" t="s">
        <v>463</v>
      </c>
      <c r="D63" s="14" t="s">
        <v>460</v>
      </c>
      <c r="E63" s="5">
        <v>6649.0370000000003</v>
      </c>
      <c r="F63" s="6">
        <v>6718.8518999999997</v>
      </c>
      <c r="G63" s="6">
        <v>6789.3999000000003</v>
      </c>
      <c r="I63" s="28">
        <v>6690</v>
      </c>
      <c r="J63" s="28">
        <v>6769</v>
      </c>
      <c r="K63" s="28">
        <v>6844</v>
      </c>
      <c r="L63" s="28">
        <v>6918</v>
      </c>
      <c r="M63" s="28">
        <v>6989</v>
      </c>
      <c r="N63" s="28">
        <v>7057</v>
      </c>
      <c r="O63" s="28">
        <v>7124</v>
      </c>
      <c r="Q63" s="29">
        <f t="shared" si="4"/>
        <v>1.0812390414962011E-2</v>
      </c>
      <c r="R63" s="29">
        <f t="shared" si="10"/>
        <v>1.0263081815553628E-2</v>
      </c>
      <c r="S63" s="29">
        <f t="shared" si="11"/>
        <v>9.7295750465016453E-3</v>
      </c>
      <c r="T63" s="29">
        <f t="shared" si="12"/>
        <v>9.4941193141561565E-3</v>
      </c>
      <c r="U63" s="29">
        <f t="shared" si="13"/>
        <v>9.8289253920704756E-3</v>
      </c>
      <c r="W63" s="28">
        <f t="shared" si="9"/>
        <v>6789.3999000000003</v>
      </c>
      <c r="X63" s="28">
        <f t="shared" si="0"/>
        <v>6862.8095424021039</v>
      </c>
      <c r="Y63" s="28">
        <f t="shared" si="1"/>
        <v>6933.2431182203381</v>
      </c>
      <c r="Z63" s="28">
        <f t="shared" si="2"/>
        <v>7000.7006274547039</v>
      </c>
      <c r="AA63" s="28">
        <f t="shared" si="3"/>
        <v>7067.1661144944474</v>
      </c>
    </row>
    <row r="64" spans="1:27" x14ac:dyDescent="0.25">
      <c r="A64" s="1">
        <v>59</v>
      </c>
      <c r="B64" t="s">
        <v>285</v>
      </c>
      <c r="C64" s="14" t="s">
        <v>463</v>
      </c>
      <c r="D64" s="14" t="s">
        <v>459</v>
      </c>
      <c r="E64" s="5">
        <v>58879.0311</v>
      </c>
      <c r="F64" s="6">
        <v>60009.508500000004</v>
      </c>
      <c r="G64" s="6">
        <v>61161.690999999999</v>
      </c>
      <c r="I64" s="28">
        <v>57743</v>
      </c>
      <c r="J64" s="28">
        <v>58415</v>
      </c>
      <c r="K64" s="28">
        <v>59069</v>
      </c>
      <c r="L64" s="28">
        <v>59703</v>
      </c>
      <c r="M64" s="28">
        <v>60317</v>
      </c>
      <c r="N64" s="28">
        <v>60911</v>
      </c>
      <c r="O64" s="28">
        <v>61486</v>
      </c>
      <c r="Q64" s="29">
        <f t="shared" si="4"/>
        <v>1.073321031336234E-2</v>
      </c>
      <c r="R64" s="29">
        <f t="shared" si="10"/>
        <v>1.0284240322931846E-2</v>
      </c>
      <c r="S64" s="29">
        <f t="shared" si="11"/>
        <v>9.8479698924018103E-3</v>
      </c>
      <c r="T64" s="29">
        <f t="shared" si="12"/>
        <v>9.4400026267833399E-3</v>
      </c>
      <c r="U64" s="29">
        <f t="shared" si="13"/>
        <v>9.8574042807056655E-3</v>
      </c>
      <c r="W64" s="28">
        <f t="shared" si="9"/>
        <v>61161.690999999999</v>
      </c>
      <c r="X64" s="28">
        <f t="shared" si="0"/>
        <v>61818.152292623883</v>
      </c>
      <c r="Y64" s="28">
        <f t="shared" si="1"/>
        <v>62453.905027120818</v>
      </c>
      <c r="Z64" s="28">
        <f t="shared" si="2"/>
        <v>63068.949203490833</v>
      </c>
      <c r="AA64" s="28">
        <f t="shared" si="3"/>
        <v>63664.320249640252</v>
      </c>
    </row>
    <row r="65" spans="1:27" x14ac:dyDescent="0.25">
      <c r="A65" s="1">
        <v>60</v>
      </c>
      <c r="B65" t="s">
        <v>286</v>
      </c>
      <c r="C65" s="14" t="s">
        <v>463</v>
      </c>
      <c r="D65" s="14" t="s">
        <v>459</v>
      </c>
      <c r="E65" s="5">
        <v>17651.2706</v>
      </c>
      <c r="F65" s="6">
        <v>17805.764299999999</v>
      </c>
      <c r="G65" s="6">
        <v>18219.415099999998</v>
      </c>
      <c r="I65" s="28">
        <v>17733.690885845084</v>
      </c>
      <c r="J65" s="28">
        <v>17939.12674710089</v>
      </c>
      <c r="K65" s="28">
        <v>18140.66808965991</v>
      </c>
      <c r="L65" s="28">
        <v>18334.420394825342</v>
      </c>
      <c r="M65" s="28">
        <v>18523.304551619782</v>
      </c>
      <c r="N65" s="28">
        <v>18706.346930369033</v>
      </c>
      <c r="O65" s="28">
        <v>18882.573901398897</v>
      </c>
      <c r="Q65" s="29">
        <f t="shared" si="4"/>
        <v>1.0680549592099612E-2</v>
      </c>
      <c r="R65" s="29">
        <f t="shared" si="10"/>
        <v>1.0302161329722221E-2</v>
      </c>
      <c r="S65" s="29">
        <f t="shared" si="11"/>
        <v>9.8817345597896934E-3</v>
      </c>
      <c r="T65" s="29">
        <f t="shared" si="12"/>
        <v>9.4207047311715645E-3</v>
      </c>
      <c r="U65" s="29">
        <f t="shared" si="13"/>
        <v>9.8682002068944934E-3</v>
      </c>
      <c r="W65" s="28">
        <f t="shared" si="9"/>
        <v>18219.415099999998</v>
      </c>
      <c r="X65" s="28">
        <f t="shared" si="0"/>
        <v>18414.008466514599</v>
      </c>
      <c r="Y65" s="28">
        <f t="shared" si="1"/>
        <v>18603.712552463505</v>
      </c>
      <c r="Z65" s="28">
        <f t="shared" si="2"/>
        <v>18787.549501733578</v>
      </c>
      <c r="AA65" s="28">
        <f t="shared" si="3"/>
        <v>18964.541458211679</v>
      </c>
    </row>
    <row r="66" spans="1:27" x14ac:dyDescent="0.25">
      <c r="A66" s="1">
        <v>61</v>
      </c>
      <c r="B66" t="s">
        <v>287</v>
      </c>
      <c r="C66" s="14" t="s">
        <v>463</v>
      </c>
      <c r="D66" s="14" t="s">
        <v>460</v>
      </c>
      <c r="E66" s="5">
        <v>1561</v>
      </c>
      <c r="F66" s="6">
        <v>1561</v>
      </c>
      <c r="G66" s="6">
        <v>1561</v>
      </c>
      <c r="I66" s="28">
        <v>1621</v>
      </c>
      <c r="J66" s="28">
        <v>1640</v>
      </c>
      <c r="K66" s="28">
        <v>1658</v>
      </c>
      <c r="L66" s="28">
        <v>1676</v>
      </c>
      <c r="M66" s="28">
        <v>1693</v>
      </c>
      <c r="N66" s="28">
        <v>1710</v>
      </c>
      <c r="O66" s="28">
        <v>1726</v>
      </c>
      <c r="Q66" s="29">
        <f t="shared" si="4"/>
        <v>1.0856453558504222E-2</v>
      </c>
      <c r="R66" s="29">
        <f t="shared" si="10"/>
        <v>1.0143198090692125E-2</v>
      </c>
      <c r="S66" s="29">
        <f t="shared" si="11"/>
        <v>1.004134672179563E-2</v>
      </c>
      <c r="T66" s="29">
        <f t="shared" si="12"/>
        <v>9.3567251461988306E-3</v>
      </c>
      <c r="U66" s="29">
        <f t="shared" si="13"/>
        <v>9.8470899862288623E-3</v>
      </c>
      <c r="W66" s="28">
        <f t="shared" si="9"/>
        <v>1561</v>
      </c>
      <c r="X66" s="28">
        <f t="shared" si="0"/>
        <v>1577.9469240048252</v>
      </c>
      <c r="Y66" s="28">
        <f t="shared" si="1"/>
        <v>1593.9523522316044</v>
      </c>
      <c r="Z66" s="28">
        <f t="shared" si="2"/>
        <v>1609.9577804583837</v>
      </c>
      <c r="AA66" s="28">
        <f t="shared" si="3"/>
        <v>1625.021712907117</v>
      </c>
    </row>
    <row r="67" spans="1:27" x14ac:dyDescent="0.25">
      <c r="A67" s="1">
        <v>62</v>
      </c>
      <c r="B67" t="s">
        <v>288</v>
      </c>
      <c r="C67" s="14" t="s">
        <v>463</v>
      </c>
      <c r="D67" s="14" t="s">
        <v>459</v>
      </c>
      <c r="E67" s="5">
        <v>8296.6722000000009</v>
      </c>
      <c r="F67" s="6">
        <v>8410.3366999999998</v>
      </c>
      <c r="G67" s="6">
        <v>8525.5583000000006</v>
      </c>
      <c r="I67" s="28">
        <v>8270</v>
      </c>
      <c r="J67" s="28">
        <v>8366</v>
      </c>
      <c r="K67" s="28">
        <v>8460</v>
      </c>
      <c r="L67" s="28">
        <v>8551</v>
      </c>
      <c r="M67" s="28">
        <v>8638</v>
      </c>
      <c r="N67" s="28">
        <v>8724</v>
      </c>
      <c r="O67" s="28">
        <v>8806</v>
      </c>
      <c r="Q67" s="29">
        <f t="shared" si="4"/>
        <v>1.0756501182033097E-2</v>
      </c>
      <c r="R67" s="29">
        <f t="shared" si="10"/>
        <v>1.0174248625891709E-2</v>
      </c>
      <c r="S67" s="29">
        <f t="shared" si="11"/>
        <v>9.9560083352627921E-3</v>
      </c>
      <c r="T67" s="29">
        <f t="shared" si="12"/>
        <v>9.3993580926180643E-3</v>
      </c>
      <c r="U67" s="29">
        <f t="shared" si="13"/>
        <v>9.8432050179241889E-3</v>
      </c>
      <c r="W67" s="28">
        <f t="shared" si="9"/>
        <v>8525.5583000000006</v>
      </c>
      <c r="X67" s="28">
        <f t="shared" si="0"/>
        <v>8617.263477931443</v>
      </c>
      <c r="Y67" s="28">
        <f t="shared" si="1"/>
        <v>8704.9376590307347</v>
      </c>
      <c r="Z67" s="28">
        <f t="shared" si="2"/>
        <v>8791.6040909219882</v>
      </c>
      <c r="AA67" s="28">
        <f t="shared" si="3"/>
        <v>8874.239525981091</v>
      </c>
    </row>
    <row r="68" spans="1:27" x14ac:dyDescent="0.25">
      <c r="A68" s="1">
        <v>63</v>
      </c>
      <c r="B68" t="s">
        <v>289</v>
      </c>
      <c r="C68" s="14" t="s">
        <v>463</v>
      </c>
      <c r="D68" s="14" t="s">
        <v>459</v>
      </c>
      <c r="E68" s="5">
        <v>48420.959999999999</v>
      </c>
      <c r="F68" s="6">
        <v>49788.480000000003</v>
      </c>
      <c r="G68" s="6">
        <v>51401.279999999999</v>
      </c>
      <c r="I68" s="28">
        <v>47066.994043287959</v>
      </c>
      <c r="J68" s="28">
        <v>47614.956513043107</v>
      </c>
      <c r="K68" s="28">
        <v>48926.754999999997</v>
      </c>
      <c r="L68" s="28">
        <v>49452.34</v>
      </c>
      <c r="M68" s="28">
        <v>51332.561000000002</v>
      </c>
      <c r="N68" s="28">
        <v>53277</v>
      </c>
      <c r="O68" s="28">
        <v>53780</v>
      </c>
      <c r="Q68" s="29">
        <f t="shared" si="4"/>
        <v>1.074228200909705E-2</v>
      </c>
      <c r="R68" s="29">
        <f t="shared" si="10"/>
        <v>3.8020870195424626E-2</v>
      </c>
      <c r="S68" s="29">
        <f t="shared" si="11"/>
        <v>3.7879251728741889E-2</v>
      </c>
      <c r="T68" s="29">
        <f t="shared" si="12"/>
        <v>9.4412222910449164E-3</v>
      </c>
      <c r="U68" s="29">
        <f t="shared" si="13"/>
        <v>2.8447114738403806E-2</v>
      </c>
      <c r="W68" s="28">
        <f t="shared" si="9"/>
        <v>51401.279999999999</v>
      </c>
      <c r="X68" s="28">
        <f t="shared" si="0"/>
        <v>51953.447045388559</v>
      </c>
      <c r="Y68" s="28">
        <f t="shared" si="1"/>
        <v>53928.762311706138</v>
      </c>
      <c r="Z68" s="28">
        <f t="shared" si="2"/>
        <v>55971.543474730737</v>
      </c>
      <c r="AA68" s="28">
        <f t="shared" si="3"/>
        <v>56499.983258648557</v>
      </c>
    </row>
    <row r="69" spans="1:27" x14ac:dyDescent="0.25">
      <c r="A69" s="1">
        <v>64</v>
      </c>
      <c r="B69" t="s">
        <v>290</v>
      </c>
      <c r="C69" s="14" t="s">
        <v>463</v>
      </c>
      <c r="D69" s="14" t="s">
        <v>459</v>
      </c>
      <c r="E69" s="5">
        <v>2569.4261000000001</v>
      </c>
      <c r="F69" s="6">
        <v>2571.9956000000002</v>
      </c>
      <c r="G69" s="6">
        <v>2574.5675999999999</v>
      </c>
      <c r="I69" s="28">
        <v>2660</v>
      </c>
      <c r="J69" s="28">
        <v>2691</v>
      </c>
      <c r="K69" s="28">
        <v>2721</v>
      </c>
      <c r="L69" s="28">
        <v>2750</v>
      </c>
      <c r="M69" s="28">
        <v>2778</v>
      </c>
      <c r="N69" s="28">
        <v>2806</v>
      </c>
      <c r="O69" s="28">
        <v>2832</v>
      </c>
      <c r="Q69" s="29">
        <f t="shared" si="4"/>
        <v>1.0657846380007351E-2</v>
      </c>
      <c r="R69" s="29">
        <f t="shared" si="10"/>
        <v>1.0181818181818183E-2</v>
      </c>
      <c r="S69" s="29">
        <f t="shared" si="11"/>
        <v>1.0079193664506839E-2</v>
      </c>
      <c r="T69" s="29">
        <f t="shared" si="12"/>
        <v>9.2658588738417681E-3</v>
      </c>
      <c r="U69" s="29">
        <f t="shared" si="13"/>
        <v>9.8422902400555953E-3</v>
      </c>
      <c r="W69" s="28">
        <f t="shared" si="9"/>
        <v>2574.5675999999999</v>
      </c>
      <c r="X69" s="28">
        <f t="shared" si="0"/>
        <v>2602.0069459757442</v>
      </c>
      <c r="Y69" s="28">
        <f t="shared" si="1"/>
        <v>2628.5001076074977</v>
      </c>
      <c r="Z69" s="28">
        <f t="shared" si="2"/>
        <v>2654.9932692392508</v>
      </c>
      <c r="AA69" s="28">
        <f t="shared" si="3"/>
        <v>2679.5940621830214</v>
      </c>
    </row>
    <row r="70" spans="1:27" x14ac:dyDescent="0.25">
      <c r="A70" s="1">
        <v>65</v>
      </c>
      <c r="B70" t="s">
        <v>291</v>
      </c>
      <c r="C70" s="14" t="s">
        <v>463</v>
      </c>
      <c r="D70" s="14" t="s">
        <v>458</v>
      </c>
      <c r="E70" s="5">
        <v>13708.3832</v>
      </c>
      <c r="F70" s="6">
        <v>13787.891900000001</v>
      </c>
      <c r="G70" s="6">
        <v>13867.8616</v>
      </c>
      <c r="I70" s="28">
        <v>13988</v>
      </c>
      <c r="J70" s="28">
        <v>14151</v>
      </c>
      <c r="K70" s="28">
        <v>14309</v>
      </c>
      <c r="L70" s="28">
        <v>14463</v>
      </c>
      <c r="M70" s="28">
        <v>14612</v>
      </c>
      <c r="N70" s="28">
        <v>14756</v>
      </c>
      <c r="O70" s="28">
        <v>14895</v>
      </c>
      <c r="Q70" s="29">
        <f t="shared" si="4"/>
        <v>1.0762457194772521E-2</v>
      </c>
      <c r="R70" s="29">
        <f t="shared" si="10"/>
        <v>1.0302150314595864E-2</v>
      </c>
      <c r="S70" s="29">
        <f t="shared" si="11"/>
        <v>9.8549137695045173E-3</v>
      </c>
      <c r="T70" s="29">
        <f t="shared" si="12"/>
        <v>9.4198969910544855E-3</v>
      </c>
      <c r="U70" s="29">
        <f t="shared" si="13"/>
        <v>9.8589870250516218E-3</v>
      </c>
      <c r="W70" s="28">
        <f t="shared" si="9"/>
        <v>13867.8616</v>
      </c>
      <c r="X70" s="28">
        <f t="shared" ref="X70:X133" si="14">W70*(1+Q70)</f>
        <v>14017.113866853028</v>
      </c>
      <c r="Y70" s="28">
        <f t="shared" ref="Y70:Y133" si="15">X70*(1+R70)</f>
        <v>14161.520280886154</v>
      </c>
      <c r="Z70" s="28">
        <f t="shared" ref="Z70:Z133" si="16">Y70*(1+S70)</f>
        <v>14301.080842099376</v>
      </c>
      <c r="AA70" s="28">
        <f t="shared" ref="AA70:AA133" si="17">Z70*(1+T70)</f>
        <v>14435.795550492694</v>
      </c>
    </row>
    <row r="71" spans="1:27" x14ac:dyDescent="0.25">
      <c r="A71" s="1">
        <v>66</v>
      </c>
      <c r="B71" t="s">
        <v>292</v>
      </c>
      <c r="C71" s="14" t="s">
        <v>464</v>
      </c>
      <c r="D71" s="14" t="s">
        <v>460</v>
      </c>
      <c r="E71" s="5">
        <v>2713</v>
      </c>
      <c r="F71" s="6">
        <v>2713</v>
      </c>
      <c r="G71" s="6">
        <v>2713</v>
      </c>
      <c r="I71" s="28">
        <v>2817</v>
      </c>
      <c r="J71" s="28">
        <v>2850</v>
      </c>
      <c r="K71" s="28">
        <v>2882</v>
      </c>
      <c r="L71" s="28">
        <v>2912</v>
      </c>
      <c r="M71" s="28">
        <v>2942</v>
      </c>
      <c r="N71" s="28">
        <v>2971</v>
      </c>
      <c r="O71" s="28">
        <v>2999</v>
      </c>
      <c r="Q71" s="29">
        <f t="shared" ref="Q71:Q134" si="18">(L71-K71)/K71</f>
        <v>1.0409437890353921E-2</v>
      </c>
      <c r="R71" s="29">
        <f t="shared" si="10"/>
        <v>1.0302197802197802E-2</v>
      </c>
      <c r="S71" s="29">
        <f t="shared" si="11"/>
        <v>9.8572399728076143E-3</v>
      </c>
      <c r="T71" s="29">
        <f t="shared" si="12"/>
        <v>9.4244362167620332E-3</v>
      </c>
      <c r="U71" s="29">
        <f t="shared" si="13"/>
        <v>9.8612913305891493E-3</v>
      </c>
      <c r="W71" s="28">
        <f t="shared" ref="W71:W134" si="19">G71</f>
        <v>2713</v>
      </c>
      <c r="X71" s="28">
        <f t="shared" si="14"/>
        <v>2741.2408049965302</v>
      </c>
      <c r="Y71" s="28">
        <f t="shared" si="15"/>
        <v>2769.4816099930604</v>
      </c>
      <c r="Z71" s="28">
        <f t="shared" si="16"/>
        <v>2796.7810548230395</v>
      </c>
      <c r="AA71" s="28">
        <f t="shared" si="17"/>
        <v>2823.1391394864672</v>
      </c>
    </row>
    <row r="72" spans="1:27" x14ac:dyDescent="0.25">
      <c r="A72" s="1">
        <v>67</v>
      </c>
      <c r="B72" t="s">
        <v>293</v>
      </c>
      <c r="C72" s="14" t="s">
        <v>463</v>
      </c>
      <c r="D72" s="14" t="s">
        <v>459</v>
      </c>
      <c r="E72" s="5">
        <v>2429</v>
      </c>
      <c r="F72" s="6">
        <v>2429</v>
      </c>
      <c r="G72" s="6">
        <v>2429</v>
      </c>
      <c r="I72" s="28">
        <v>2522</v>
      </c>
      <c r="J72" s="28">
        <v>2551</v>
      </c>
      <c r="K72" s="28">
        <v>2580</v>
      </c>
      <c r="L72" s="28">
        <v>2608</v>
      </c>
      <c r="M72" s="28">
        <v>2634</v>
      </c>
      <c r="N72" s="28">
        <v>2660</v>
      </c>
      <c r="O72" s="28">
        <v>2685</v>
      </c>
      <c r="Q72" s="29">
        <f t="shared" si="18"/>
        <v>1.0852713178294573E-2</v>
      </c>
      <c r="R72" s="29">
        <f t="shared" si="10"/>
        <v>9.9693251533742328E-3</v>
      </c>
      <c r="S72" s="29">
        <f t="shared" si="11"/>
        <v>9.8709187547456334E-3</v>
      </c>
      <c r="T72" s="29">
        <f t="shared" si="12"/>
        <v>9.3984962406015032E-3</v>
      </c>
      <c r="U72" s="29">
        <f t="shared" si="13"/>
        <v>9.7462467162404559E-3</v>
      </c>
      <c r="W72" s="28">
        <f t="shared" si="19"/>
        <v>2429</v>
      </c>
      <c r="X72" s="28">
        <f t="shared" si="14"/>
        <v>2455.3612403100774</v>
      </c>
      <c r="Y72" s="28">
        <f t="shared" si="15"/>
        <v>2479.8395348837212</v>
      </c>
      <c r="Z72" s="28">
        <f t="shared" si="16"/>
        <v>2504.3178294573645</v>
      </c>
      <c r="AA72" s="28">
        <f t="shared" si="17"/>
        <v>2527.854651162791</v>
      </c>
    </row>
    <row r="73" spans="1:27" x14ac:dyDescent="0.25">
      <c r="A73" s="1">
        <v>68</v>
      </c>
      <c r="B73" t="s">
        <v>294</v>
      </c>
      <c r="C73" s="14" t="s">
        <v>463</v>
      </c>
      <c r="D73" s="14" t="s">
        <v>459</v>
      </c>
      <c r="E73" s="5">
        <v>1916.3616</v>
      </c>
      <c r="F73" s="6">
        <v>1917.5114000000001</v>
      </c>
      <c r="G73" s="6">
        <v>1918.6619000000001</v>
      </c>
      <c r="I73" s="28">
        <v>1986</v>
      </c>
      <c r="J73" s="28">
        <v>2009</v>
      </c>
      <c r="K73" s="28">
        <v>2032</v>
      </c>
      <c r="L73" s="28">
        <v>2054</v>
      </c>
      <c r="M73" s="28">
        <v>2075</v>
      </c>
      <c r="N73" s="28">
        <v>2095</v>
      </c>
      <c r="O73" s="28">
        <v>2115</v>
      </c>
      <c r="Q73" s="29">
        <f t="shared" si="18"/>
        <v>1.0826771653543307E-2</v>
      </c>
      <c r="R73" s="29">
        <f t="shared" si="10"/>
        <v>1.0223953261927946E-2</v>
      </c>
      <c r="S73" s="29">
        <f t="shared" si="11"/>
        <v>9.6385542168674707E-3</v>
      </c>
      <c r="T73" s="29">
        <f t="shared" si="12"/>
        <v>9.5465393794749408E-3</v>
      </c>
      <c r="U73" s="29">
        <f t="shared" si="13"/>
        <v>9.8030156194234518E-3</v>
      </c>
      <c r="W73" s="28">
        <f t="shared" si="19"/>
        <v>1918.6619000000001</v>
      </c>
      <c r="X73" s="28">
        <f t="shared" si="14"/>
        <v>1939.4348142716535</v>
      </c>
      <c r="Y73" s="28">
        <f t="shared" si="15"/>
        <v>1959.2635051673228</v>
      </c>
      <c r="Z73" s="28">
        <f t="shared" si="16"/>
        <v>1978.147972687008</v>
      </c>
      <c r="AA73" s="28">
        <f t="shared" si="17"/>
        <v>1997.0324402066929</v>
      </c>
    </row>
    <row r="74" spans="1:27" x14ac:dyDescent="0.25">
      <c r="A74" s="1">
        <v>69</v>
      </c>
      <c r="B74" t="s">
        <v>295</v>
      </c>
      <c r="C74" s="14" t="s">
        <v>465</v>
      </c>
      <c r="D74" s="14" t="s">
        <v>458</v>
      </c>
      <c r="E74" s="5">
        <v>2413.4643999999998</v>
      </c>
      <c r="F74" s="6">
        <v>2426.7384000000002</v>
      </c>
      <c r="G74" s="6">
        <v>2440.0855000000001</v>
      </c>
      <c r="I74" s="28">
        <v>2465</v>
      </c>
      <c r="J74" s="28">
        <v>2494</v>
      </c>
      <c r="K74" s="28">
        <v>2522</v>
      </c>
      <c r="L74" s="28">
        <v>2549</v>
      </c>
      <c r="M74" s="28">
        <v>2575</v>
      </c>
      <c r="N74" s="28">
        <v>2600</v>
      </c>
      <c r="O74" s="28">
        <v>2625</v>
      </c>
      <c r="Q74" s="29">
        <f t="shared" si="18"/>
        <v>1.070578905630452E-2</v>
      </c>
      <c r="R74" s="29">
        <f t="shared" si="10"/>
        <v>1.0200078462142017E-2</v>
      </c>
      <c r="S74" s="29">
        <f t="shared" si="11"/>
        <v>9.7087378640776691E-3</v>
      </c>
      <c r="T74" s="29">
        <f t="shared" si="12"/>
        <v>9.6153846153846159E-3</v>
      </c>
      <c r="U74" s="29">
        <f t="shared" si="13"/>
        <v>9.8414003138681001E-3</v>
      </c>
      <c r="W74" s="28">
        <f t="shared" si="19"/>
        <v>2440.0855000000001</v>
      </c>
      <c r="X74" s="28">
        <f t="shared" si="14"/>
        <v>2466.2085406423475</v>
      </c>
      <c r="Y74" s="28">
        <f t="shared" si="15"/>
        <v>2491.3640612609042</v>
      </c>
      <c r="Z74" s="28">
        <f t="shared" si="16"/>
        <v>2515.5520618556702</v>
      </c>
      <c r="AA74" s="28">
        <f t="shared" si="17"/>
        <v>2539.7400624504362</v>
      </c>
    </row>
    <row r="75" spans="1:27" x14ac:dyDescent="0.25">
      <c r="A75" s="1">
        <v>70</v>
      </c>
      <c r="B75" t="s">
        <v>296</v>
      </c>
      <c r="C75" s="14" t="s">
        <v>463</v>
      </c>
      <c r="D75" s="14" t="s">
        <v>459</v>
      </c>
      <c r="E75" s="5">
        <v>1467.1113</v>
      </c>
      <c r="F75" s="6">
        <v>1469.1652999999999</v>
      </c>
      <c r="G75" s="6">
        <v>1471.2221</v>
      </c>
      <c r="I75" s="28">
        <v>1517</v>
      </c>
      <c r="J75" s="28">
        <v>1535</v>
      </c>
      <c r="K75" s="28">
        <v>1552</v>
      </c>
      <c r="L75" s="28">
        <v>1568</v>
      </c>
      <c r="M75" s="28">
        <v>1585</v>
      </c>
      <c r="N75" s="28">
        <v>1600</v>
      </c>
      <c r="O75" s="28">
        <v>1615</v>
      </c>
      <c r="Q75" s="29">
        <f t="shared" si="18"/>
        <v>1.0309278350515464E-2</v>
      </c>
      <c r="R75" s="29">
        <f t="shared" si="10"/>
        <v>1.0841836734693877E-2</v>
      </c>
      <c r="S75" s="29">
        <f t="shared" si="11"/>
        <v>9.4637223974763408E-3</v>
      </c>
      <c r="T75" s="29">
        <f t="shared" si="12"/>
        <v>9.3749999999999997E-3</v>
      </c>
      <c r="U75" s="29">
        <f t="shared" si="13"/>
        <v>9.8935197107234071E-3</v>
      </c>
      <c r="W75" s="28">
        <f t="shared" si="19"/>
        <v>1471.2221</v>
      </c>
      <c r="X75" s="28">
        <f t="shared" si="14"/>
        <v>1486.3893381443297</v>
      </c>
      <c r="Y75" s="28">
        <f t="shared" si="15"/>
        <v>1502.5045286726802</v>
      </c>
      <c r="Z75" s="28">
        <f t="shared" si="16"/>
        <v>1516.7238144329895</v>
      </c>
      <c r="AA75" s="28">
        <f t="shared" si="17"/>
        <v>1530.9431001932985</v>
      </c>
    </row>
    <row r="76" spans="1:27" x14ac:dyDescent="0.25">
      <c r="A76" s="1">
        <v>71</v>
      </c>
      <c r="B76" t="s">
        <v>297</v>
      </c>
      <c r="C76" s="14" t="s">
        <v>463</v>
      </c>
      <c r="D76" s="14" t="s">
        <v>460</v>
      </c>
      <c r="E76" s="5">
        <v>1550.9748999999999</v>
      </c>
      <c r="F76" s="6">
        <v>1551.5953</v>
      </c>
      <c r="G76" s="6">
        <v>1552.2158999999999</v>
      </c>
      <c r="I76" s="28">
        <v>1608</v>
      </c>
      <c r="J76" s="28">
        <v>1627</v>
      </c>
      <c r="K76" s="28">
        <v>1645</v>
      </c>
      <c r="L76" s="28">
        <v>1663</v>
      </c>
      <c r="M76" s="28">
        <v>1680</v>
      </c>
      <c r="N76" s="28">
        <v>1697</v>
      </c>
      <c r="O76" s="28">
        <v>1713</v>
      </c>
      <c r="Q76" s="29">
        <f t="shared" si="18"/>
        <v>1.094224924012158E-2</v>
      </c>
      <c r="R76" s="29">
        <f t="shared" si="10"/>
        <v>1.0222489476849068E-2</v>
      </c>
      <c r="S76" s="29">
        <f t="shared" si="11"/>
        <v>1.011904761904762E-2</v>
      </c>
      <c r="T76" s="29">
        <f t="shared" si="12"/>
        <v>9.4284030642309957E-3</v>
      </c>
      <c r="U76" s="29">
        <f t="shared" si="13"/>
        <v>9.9233133867092285E-3</v>
      </c>
      <c r="W76" s="28">
        <f t="shared" si="19"/>
        <v>1552.2158999999999</v>
      </c>
      <c r="X76" s="28">
        <f t="shared" si="14"/>
        <v>1569.2006332522797</v>
      </c>
      <c r="Y76" s="28">
        <f t="shared" si="15"/>
        <v>1585.2417702127659</v>
      </c>
      <c r="Z76" s="28">
        <f t="shared" si="16"/>
        <v>1601.2829071732522</v>
      </c>
      <c r="AA76" s="28">
        <f t="shared" si="17"/>
        <v>1616.3804478419454</v>
      </c>
    </row>
    <row r="77" spans="1:27" x14ac:dyDescent="0.25">
      <c r="A77" s="1">
        <v>72</v>
      </c>
      <c r="B77" t="s">
        <v>298</v>
      </c>
      <c r="C77" s="14" t="s">
        <v>463</v>
      </c>
      <c r="D77" s="14" t="s">
        <v>459</v>
      </c>
      <c r="E77" s="5">
        <v>3511</v>
      </c>
      <c r="F77" s="6">
        <v>3511</v>
      </c>
      <c r="G77" s="6">
        <v>3511</v>
      </c>
      <c r="I77" s="28">
        <v>3645</v>
      </c>
      <c r="J77" s="28">
        <v>3688</v>
      </c>
      <c r="K77" s="28">
        <v>3729</v>
      </c>
      <c r="L77" s="28">
        <v>3769</v>
      </c>
      <c r="M77" s="28">
        <v>3808</v>
      </c>
      <c r="N77" s="28">
        <v>3845</v>
      </c>
      <c r="O77" s="28">
        <v>3882</v>
      </c>
      <c r="Q77" s="29">
        <f t="shared" si="18"/>
        <v>1.0726736390453205E-2</v>
      </c>
      <c r="R77" s="29">
        <f t="shared" si="10"/>
        <v>1.0347572300344918E-2</v>
      </c>
      <c r="S77" s="29">
        <f t="shared" si="11"/>
        <v>9.7163865546218489E-3</v>
      </c>
      <c r="T77" s="29">
        <f t="shared" si="12"/>
        <v>9.6228868660598182E-3</v>
      </c>
      <c r="U77" s="29">
        <f t="shared" si="13"/>
        <v>9.8956152403421958E-3</v>
      </c>
      <c r="W77" s="28">
        <f t="shared" si="19"/>
        <v>3511</v>
      </c>
      <c r="X77" s="28">
        <f t="shared" si="14"/>
        <v>3548.6615714668815</v>
      </c>
      <c r="Y77" s="28">
        <f t="shared" si="15"/>
        <v>3585.3816036470907</v>
      </c>
      <c r="Z77" s="28">
        <f t="shared" si="16"/>
        <v>3620.2185572539561</v>
      </c>
      <c r="AA77" s="28">
        <f t="shared" si="17"/>
        <v>3655.055510860821</v>
      </c>
    </row>
    <row r="78" spans="1:27" x14ac:dyDescent="0.25">
      <c r="A78" s="1">
        <v>73</v>
      </c>
      <c r="B78" t="s">
        <v>299</v>
      </c>
      <c r="C78" s="14" t="s">
        <v>464</v>
      </c>
      <c r="D78" s="14" t="s">
        <v>460</v>
      </c>
      <c r="E78" s="5">
        <v>4827</v>
      </c>
      <c r="F78" s="6">
        <v>4827</v>
      </c>
      <c r="G78" s="6">
        <v>4827</v>
      </c>
      <c r="I78" s="28">
        <v>5012</v>
      </c>
      <c r="J78" s="28">
        <v>5070</v>
      </c>
      <c r="K78" s="28">
        <v>5127</v>
      </c>
      <c r="L78" s="28">
        <v>5182</v>
      </c>
      <c r="M78" s="28">
        <v>5235</v>
      </c>
      <c r="N78" s="28">
        <v>5287</v>
      </c>
      <c r="O78" s="28">
        <v>5337</v>
      </c>
      <c r="Q78" s="29">
        <f t="shared" si="18"/>
        <v>1.0727520967427346E-2</v>
      </c>
      <c r="R78" s="29">
        <f t="shared" si="10"/>
        <v>1.0227711308375145E-2</v>
      </c>
      <c r="S78" s="29">
        <f t="shared" si="11"/>
        <v>9.9331423113658071E-3</v>
      </c>
      <c r="T78" s="29">
        <f t="shared" si="12"/>
        <v>9.4571590694155477E-3</v>
      </c>
      <c r="U78" s="29">
        <f t="shared" si="13"/>
        <v>9.8726708963855006E-3</v>
      </c>
      <c r="W78" s="28">
        <f t="shared" si="19"/>
        <v>4827</v>
      </c>
      <c r="X78" s="28">
        <f t="shared" si="14"/>
        <v>4878.7817437097719</v>
      </c>
      <c r="Y78" s="28">
        <f t="shared" si="15"/>
        <v>4928.6805149210059</v>
      </c>
      <c r="Z78" s="28">
        <f t="shared" si="16"/>
        <v>4977.6377998829721</v>
      </c>
      <c r="AA78" s="28">
        <f t="shared" si="17"/>
        <v>5024.7121123464003</v>
      </c>
    </row>
    <row r="79" spans="1:27" x14ac:dyDescent="0.25">
      <c r="A79" s="1">
        <v>74</v>
      </c>
      <c r="B79" t="s">
        <v>300</v>
      </c>
      <c r="C79" s="14" t="s">
        <v>463</v>
      </c>
      <c r="D79" s="14" t="s">
        <v>460</v>
      </c>
      <c r="E79" s="5">
        <v>2622</v>
      </c>
      <c r="F79" s="6">
        <v>2622</v>
      </c>
      <c r="G79" s="6">
        <v>2622</v>
      </c>
      <c r="I79" s="28">
        <v>2722</v>
      </c>
      <c r="J79" s="28">
        <v>2754</v>
      </c>
      <c r="K79" s="28">
        <v>2785</v>
      </c>
      <c r="L79" s="28">
        <v>2815</v>
      </c>
      <c r="M79" s="28">
        <v>2844</v>
      </c>
      <c r="N79" s="28">
        <v>2872</v>
      </c>
      <c r="O79" s="28">
        <v>2899</v>
      </c>
      <c r="Q79" s="29">
        <f t="shared" si="18"/>
        <v>1.0771992818671455E-2</v>
      </c>
      <c r="R79" s="29">
        <f t="shared" si="10"/>
        <v>1.0301953818827708E-2</v>
      </c>
      <c r="S79" s="29">
        <f t="shared" si="11"/>
        <v>9.8452883263009851E-3</v>
      </c>
      <c r="T79" s="29">
        <f t="shared" si="12"/>
        <v>9.401114206128134E-3</v>
      </c>
      <c r="U79" s="29">
        <f t="shared" si="13"/>
        <v>9.8494521170856084E-3</v>
      </c>
      <c r="W79" s="28">
        <f t="shared" si="19"/>
        <v>2622</v>
      </c>
      <c r="X79" s="28">
        <f t="shared" si="14"/>
        <v>2650.2441651705562</v>
      </c>
      <c r="Y79" s="28">
        <f t="shared" si="15"/>
        <v>2677.546858168761</v>
      </c>
      <c r="Z79" s="28">
        <f t="shared" si="16"/>
        <v>2703.9080789946138</v>
      </c>
      <c r="AA79" s="28">
        <f t="shared" si="17"/>
        <v>2729.3278276481146</v>
      </c>
    </row>
    <row r="80" spans="1:27" x14ac:dyDescent="0.25">
      <c r="A80" s="1">
        <v>75</v>
      </c>
      <c r="B80" t="s">
        <v>301</v>
      </c>
      <c r="C80" s="14" t="s">
        <v>463</v>
      </c>
      <c r="D80" s="14" t="s">
        <v>460</v>
      </c>
      <c r="E80" s="5">
        <v>10862.5201</v>
      </c>
      <c r="F80" s="6">
        <v>10943.989</v>
      </c>
      <c r="G80" s="6">
        <v>11026.0689</v>
      </c>
      <c r="I80" s="28">
        <v>11028</v>
      </c>
      <c r="J80" s="28">
        <v>11157</v>
      </c>
      <c r="K80" s="28">
        <v>11282</v>
      </c>
      <c r="L80" s="28">
        <v>11403</v>
      </c>
      <c r="M80" s="28">
        <v>11520</v>
      </c>
      <c r="N80" s="28">
        <v>11634</v>
      </c>
      <c r="O80" s="28">
        <v>11743</v>
      </c>
      <c r="Q80" s="29">
        <f t="shared" si="18"/>
        <v>1.0725048750221592E-2</v>
      </c>
      <c r="R80" s="29">
        <f t="shared" si="10"/>
        <v>1.0260457774269928E-2</v>
      </c>
      <c r="S80" s="29">
        <f t="shared" si="11"/>
        <v>9.8958333333333329E-3</v>
      </c>
      <c r="T80" s="29">
        <f t="shared" si="12"/>
        <v>9.3690905965274195E-3</v>
      </c>
      <c r="U80" s="29">
        <f t="shared" si="13"/>
        <v>9.841793901376893E-3</v>
      </c>
      <c r="W80" s="28">
        <f t="shared" si="19"/>
        <v>11026.0689</v>
      </c>
      <c r="X80" s="28">
        <f t="shared" si="14"/>
        <v>11144.324026475802</v>
      </c>
      <c r="Y80" s="28">
        <f t="shared" si="15"/>
        <v>11258.669892572239</v>
      </c>
      <c r="Z80" s="28">
        <f t="shared" si="16"/>
        <v>11370.083813384153</v>
      </c>
      <c r="AA80" s="28">
        <f t="shared" si="17"/>
        <v>11476.611158721858</v>
      </c>
    </row>
    <row r="81" spans="1:27" x14ac:dyDescent="0.25">
      <c r="A81" s="1">
        <v>76</v>
      </c>
      <c r="B81" t="s">
        <v>302</v>
      </c>
      <c r="C81" s="14" t="s">
        <v>463</v>
      </c>
      <c r="D81" s="14" t="s">
        <v>459</v>
      </c>
      <c r="E81" s="5">
        <v>2981</v>
      </c>
      <c r="F81" s="6">
        <v>2981</v>
      </c>
      <c r="G81" s="6">
        <v>2981</v>
      </c>
      <c r="I81" s="28">
        <v>3095</v>
      </c>
      <c r="J81" s="28">
        <v>3131</v>
      </c>
      <c r="K81" s="28">
        <v>3166</v>
      </c>
      <c r="L81" s="28">
        <v>3200</v>
      </c>
      <c r="M81" s="28">
        <v>3233</v>
      </c>
      <c r="N81" s="28">
        <v>3265</v>
      </c>
      <c r="O81" s="28">
        <v>3296</v>
      </c>
      <c r="Q81" s="29">
        <f t="shared" si="18"/>
        <v>1.0739102969046115E-2</v>
      </c>
      <c r="R81" s="29">
        <f t="shared" ref="R81:R144" si="20">(M81-L81)/L81</f>
        <v>1.03125E-2</v>
      </c>
      <c r="S81" s="29">
        <f t="shared" ref="S81:S144" si="21">(N81-M81)/M81</f>
        <v>9.8979276214042691E-3</v>
      </c>
      <c r="T81" s="29">
        <f t="shared" ref="T81:T144" si="22">(O81-N81)/N81</f>
        <v>9.4946401225114857E-3</v>
      </c>
      <c r="U81" s="29">
        <f t="shared" ref="U81:U144" si="23">AVERAGE(R81:T81)</f>
        <v>9.901689247971919E-3</v>
      </c>
      <c r="W81" s="28">
        <f t="shared" si="19"/>
        <v>2981</v>
      </c>
      <c r="X81" s="28">
        <f t="shared" si="14"/>
        <v>3013.0132659507262</v>
      </c>
      <c r="Y81" s="28">
        <f t="shared" si="15"/>
        <v>3044.0849652558431</v>
      </c>
      <c r="Z81" s="28">
        <f t="shared" si="16"/>
        <v>3074.2150979153503</v>
      </c>
      <c r="AA81" s="28">
        <f t="shared" si="17"/>
        <v>3103.4036639292481</v>
      </c>
    </row>
    <row r="82" spans="1:27" x14ac:dyDescent="0.25">
      <c r="A82" s="1">
        <v>77</v>
      </c>
      <c r="B82" t="s">
        <v>303</v>
      </c>
      <c r="C82" s="14" t="s">
        <v>464</v>
      </c>
      <c r="D82" s="14" t="s">
        <v>460</v>
      </c>
      <c r="E82" s="5">
        <v>3915</v>
      </c>
      <c r="F82" s="6">
        <v>3915</v>
      </c>
      <c r="G82" s="6">
        <v>3915</v>
      </c>
      <c r="I82" s="28">
        <v>4065</v>
      </c>
      <c r="J82" s="28">
        <v>4112</v>
      </c>
      <c r="K82" s="28">
        <v>4158</v>
      </c>
      <c r="L82" s="28">
        <v>4203</v>
      </c>
      <c r="M82" s="28">
        <v>4246</v>
      </c>
      <c r="N82" s="28">
        <v>4288</v>
      </c>
      <c r="O82" s="28">
        <v>4328</v>
      </c>
      <c r="Q82" s="29">
        <f t="shared" si="18"/>
        <v>1.0822510822510822E-2</v>
      </c>
      <c r="R82" s="29">
        <f t="shared" si="20"/>
        <v>1.0230787532714728E-2</v>
      </c>
      <c r="S82" s="29">
        <f t="shared" si="21"/>
        <v>9.8916627414036735E-3</v>
      </c>
      <c r="T82" s="29">
        <f t="shared" si="22"/>
        <v>9.3283582089552231E-3</v>
      </c>
      <c r="U82" s="29">
        <f t="shared" si="23"/>
        <v>9.816936161024541E-3</v>
      </c>
      <c r="W82" s="28">
        <f t="shared" si="19"/>
        <v>3915</v>
      </c>
      <c r="X82" s="28">
        <f t="shared" si="14"/>
        <v>3957.3701298701299</v>
      </c>
      <c r="Y82" s="28">
        <f t="shared" si="15"/>
        <v>3997.8571428571431</v>
      </c>
      <c r="Z82" s="28">
        <f t="shared" si="16"/>
        <v>4037.4025974025976</v>
      </c>
      <c r="AA82" s="28">
        <f t="shared" si="17"/>
        <v>4075.0649350649351</v>
      </c>
    </row>
    <row r="83" spans="1:27" x14ac:dyDescent="0.25">
      <c r="A83" s="1">
        <v>78</v>
      </c>
      <c r="B83" t="s">
        <v>304</v>
      </c>
      <c r="C83" s="14" t="s">
        <v>464</v>
      </c>
      <c r="D83" s="14" t="s">
        <v>460</v>
      </c>
      <c r="E83" s="5">
        <v>10361.241599999999</v>
      </c>
      <c r="F83" s="6">
        <v>10469.8835</v>
      </c>
      <c r="G83" s="6">
        <v>10579.720499999999</v>
      </c>
      <c r="I83" s="28">
        <v>10413.021370070604</v>
      </c>
      <c r="J83" s="28">
        <v>10534.389855668887</v>
      </c>
      <c r="K83" s="28">
        <v>10651.811398646088</v>
      </c>
      <c r="L83" s="28">
        <v>10766.272734657477</v>
      </c>
      <c r="M83" s="28">
        <v>10877.773863703056</v>
      </c>
      <c r="N83" s="28">
        <v>10984.34131447228</v>
      </c>
      <c r="O83" s="28">
        <v>11087.948558275693</v>
      </c>
      <c r="Q83" s="29">
        <f t="shared" si="18"/>
        <v>1.0745715609078259E-2</v>
      </c>
      <c r="R83" s="29">
        <f t="shared" si="20"/>
        <v>1.035652094216857E-2</v>
      </c>
      <c r="S83" s="29">
        <f t="shared" si="21"/>
        <v>9.7968069666182298E-3</v>
      </c>
      <c r="T83" s="29">
        <f t="shared" si="22"/>
        <v>9.4322673374057503E-3</v>
      </c>
      <c r="U83" s="29">
        <f t="shared" si="23"/>
        <v>9.8618650820641845E-3</v>
      </c>
      <c r="W83" s="28">
        <f t="shared" si="19"/>
        <v>10579.720499999999</v>
      </c>
      <c r="X83" s="28">
        <f t="shared" si="14"/>
        <v>10693.407167716534</v>
      </c>
      <c r="Y83" s="28">
        <f t="shared" si="15"/>
        <v>10804.153662992125</v>
      </c>
      <c r="Z83" s="28">
        <f t="shared" si="16"/>
        <v>10909.999870866141</v>
      </c>
      <c r="AA83" s="28">
        <f t="shared" si="17"/>
        <v>11012.905906299211</v>
      </c>
    </row>
    <row r="84" spans="1:27" x14ac:dyDescent="0.25">
      <c r="A84" s="1">
        <v>79</v>
      </c>
      <c r="B84" t="s">
        <v>305</v>
      </c>
      <c r="C84" s="14" t="s">
        <v>463</v>
      </c>
      <c r="D84" s="14" t="s">
        <v>459</v>
      </c>
      <c r="E84" s="5">
        <v>3898.8575999999998</v>
      </c>
      <c r="F84" s="6">
        <v>3921.7728000000002</v>
      </c>
      <c r="G84" s="6">
        <v>3941.4144000000001</v>
      </c>
      <c r="I84" s="28">
        <v>3890.4827702839584</v>
      </c>
      <c r="J84" s="28">
        <v>4111.415</v>
      </c>
      <c r="K84" s="28">
        <v>4157.57</v>
      </c>
      <c r="L84" s="28">
        <v>4201.915</v>
      </c>
      <c r="M84" s="28">
        <v>4245.3550000000005</v>
      </c>
      <c r="N84" s="28">
        <v>4286.9849999999997</v>
      </c>
      <c r="O84" s="28">
        <v>4327.71</v>
      </c>
      <c r="Q84" s="29">
        <f t="shared" si="18"/>
        <v>1.0666086199390572E-2</v>
      </c>
      <c r="R84" s="29">
        <f t="shared" si="20"/>
        <v>1.0338143441740376E-2</v>
      </c>
      <c r="S84" s="29">
        <f t="shared" si="21"/>
        <v>9.8060115114046286E-3</v>
      </c>
      <c r="T84" s="29">
        <f t="shared" si="22"/>
        <v>9.4996833438886225E-3</v>
      </c>
      <c r="U84" s="29">
        <f t="shared" si="23"/>
        <v>9.8812794323445419E-3</v>
      </c>
      <c r="W84" s="28">
        <f t="shared" si="19"/>
        <v>3941.4144000000001</v>
      </c>
      <c r="X84" s="28">
        <f t="shared" si="14"/>
        <v>3983.4538657379194</v>
      </c>
      <c r="Y84" s="28">
        <f t="shared" si="15"/>
        <v>4024.6353831954734</v>
      </c>
      <c r="Z84" s="28">
        <f t="shared" si="16"/>
        <v>4064.1010040922947</v>
      </c>
      <c r="AA84" s="28">
        <f t="shared" si="17"/>
        <v>4102.7086767087521</v>
      </c>
    </row>
    <row r="85" spans="1:27" x14ac:dyDescent="0.25">
      <c r="A85" s="1">
        <v>80</v>
      </c>
      <c r="B85" t="s">
        <v>306</v>
      </c>
      <c r="C85" s="14" t="s">
        <v>463</v>
      </c>
      <c r="D85" s="14" t="s">
        <v>459</v>
      </c>
      <c r="E85" s="5">
        <v>117446.5232</v>
      </c>
      <c r="F85" s="6">
        <v>119255.19960000001</v>
      </c>
      <c r="G85" s="6">
        <v>121091.7297</v>
      </c>
      <c r="I85" s="28">
        <v>116478</v>
      </c>
      <c r="J85" s="28">
        <v>117835</v>
      </c>
      <c r="K85" s="28">
        <v>119153</v>
      </c>
      <c r="L85" s="28">
        <v>120431</v>
      </c>
      <c r="M85" s="28">
        <v>121670</v>
      </c>
      <c r="N85" s="28">
        <v>122870</v>
      </c>
      <c r="O85" s="28">
        <v>124029</v>
      </c>
      <c r="Q85" s="29">
        <f t="shared" si="18"/>
        <v>1.0725705605398102E-2</v>
      </c>
      <c r="R85" s="29">
        <f t="shared" si="20"/>
        <v>1.0288048758210095E-2</v>
      </c>
      <c r="S85" s="29">
        <f t="shared" si="21"/>
        <v>9.8627434864798219E-3</v>
      </c>
      <c r="T85" s="29">
        <f t="shared" si="22"/>
        <v>9.4327337836738016E-3</v>
      </c>
      <c r="U85" s="29">
        <f t="shared" si="23"/>
        <v>9.8611753427879055E-3</v>
      </c>
      <c r="W85" s="28">
        <f t="shared" si="19"/>
        <v>121091.7297</v>
      </c>
      <c r="X85" s="28">
        <f t="shared" si="14"/>
        <v>122390.52394401065</v>
      </c>
      <c r="Y85" s="28">
        <f t="shared" si="15"/>
        <v>123649.6836218895</v>
      </c>
      <c r="Z85" s="28">
        <f t="shared" si="16"/>
        <v>124869.20873363658</v>
      </c>
      <c r="AA85" s="28">
        <f t="shared" si="17"/>
        <v>126047.06673739896</v>
      </c>
    </row>
    <row r="86" spans="1:27" x14ac:dyDescent="0.25">
      <c r="A86" s="1">
        <v>81</v>
      </c>
      <c r="B86" t="s">
        <v>307</v>
      </c>
      <c r="C86" s="14" t="s">
        <v>463</v>
      </c>
      <c r="D86" s="14" t="s">
        <v>459</v>
      </c>
      <c r="E86" s="5">
        <v>2851</v>
      </c>
      <c r="F86" s="6">
        <v>2851</v>
      </c>
      <c r="G86" s="6">
        <v>2851</v>
      </c>
      <c r="I86" s="28">
        <v>2960</v>
      </c>
      <c r="J86" s="28">
        <v>2995</v>
      </c>
      <c r="K86" s="28">
        <v>3028</v>
      </c>
      <c r="L86" s="28">
        <v>3061</v>
      </c>
      <c r="M86" s="28">
        <v>3092</v>
      </c>
      <c r="N86" s="28">
        <v>3123</v>
      </c>
      <c r="O86" s="28">
        <v>3152</v>
      </c>
      <c r="Q86" s="29">
        <f t="shared" si="18"/>
        <v>1.0898282694848084E-2</v>
      </c>
      <c r="R86" s="29">
        <f t="shared" si="20"/>
        <v>1.0127409343351846E-2</v>
      </c>
      <c r="S86" s="29">
        <f t="shared" si="21"/>
        <v>1.0025873221216041E-2</v>
      </c>
      <c r="T86" s="29">
        <f t="shared" si="22"/>
        <v>9.285943003522255E-3</v>
      </c>
      <c r="U86" s="29">
        <f t="shared" si="23"/>
        <v>9.8130751893633818E-3</v>
      </c>
      <c r="W86" s="28">
        <f t="shared" si="19"/>
        <v>2851</v>
      </c>
      <c r="X86" s="28">
        <f t="shared" si="14"/>
        <v>2882.0710039630117</v>
      </c>
      <c r="Y86" s="28">
        <f t="shared" si="15"/>
        <v>2911.2589167767501</v>
      </c>
      <c r="Z86" s="28">
        <f t="shared" si="16"/>
        <v>2940.4468295904881</v>
      </c>
      <c r="AA86" s="28">
        <f t="shared" si="17"/>
        <v>2967.7516512549528</v>
      </c>
    </row>
    <row r="87" spans="1:27" x14ac:dyDescent="0.25">
      <c r="A87" s="1">
        <v>82</v>
      </c>
      <c r="B87" t="s">
        <v>308</v>
      </c>
      <c r="C87" s="14" t="s">
        <v>463</v>
      </c>
      <c r="D87" s="14" t="s">
        <v>459</v>
      </c>
      <c r="E87" s="5">
        <v>1388.5124000000001</v>
      </c>
      <c r="F87" s="6">
        <v>1409.3400999999999</v>
      </c>
      <c r="G87" s="6">
        <v>1430.4802</v>
      </c>
      <c r="I87" s="28">
        <v>1378</v>
      </c>
      <c r="J87" s="28">
        <v>1395</v>
      </c>
      <c r="K87" s="28">
        <v>1411</v>
      </c>
      <c r="L87" s="28">
        <v>1426</v>
      </c>
      <c r="M87" s="28">
        <v>1440</v>
      </c>
      <c r="N87" s="28">
        <v>1455</v>
      </c>
      <c r="O87" s="28">
        <v>1468</v>
      </c>
      <c r="Q87" s="29">
        <f t="shared" si="18"/>
        <v>1.0630758327427357E-2</v>
      </c>
      <c r="R87" s="29">
        <f t="shared" si="20"/>
        <v>9.8176718092566617E-3</v>
      </c>
      <c r="S87" s="29">
        <f t="shared" si="21"/>
        <v>1.0416666666666666E-2</v>
      </c>
      <c r="T87" s="29">
        <f t="shared" si="22"/>
        <v>8.9347079037800682E-3</v>
      </c>
      <c r="U87" s="29">
        <f t="shared" si="23"/>
        <v>9.7230154599011308E-3</v>
      </c>
      <c r="W87" s="28">
        <f t="shared" si="19"/>
        <v>1430.4802</v>
      </c>
      <c r="X87" s="28">
        <f t="shared" si="14"/>
        <v>1445.6872892983699</v>
      </c>
      <c r="Y87" s="28">
        <f t="shared" si="15"/>
        <v>1459.8805726435153</v>
      </c>
      <c r="Z87" s="28">
        <f t="shared" si="16"/>
        <v>1475.0876619418852</v>
      </c>
      <c r="AA87" s="28">
        <f t="shared" si="17"/>
        <v>1488.2671393338057</v>
      </c>
    </row>
    <row r="88" spans="1:27" x14ac:dyDescent="0.25">
      <c r="A88" s="1">
        <v>83</v>
      </c>
      <c r="B88" t="s">
        <v>309</v>
      </c>
      <c r="C88" s="14" t="s">
        <v>463</v>
      </c>
      <c r="D88" s="14" t="s">
        <v>458</v>
      </c>
      <c r="E88" s="5">
        <v>10458.862800000001</v>
      </c>
      <c r="F88" s="6">
        <v>10469.3217</v>
      </c>
      <c r="G88" s="6">
        <v>10479.790999999999</v>
      </c>
      <c r="I88" s="28">
        <v>10827</v>
      </c>
      <c r="J88" s="28">
        <v>10953</v>
      </c>
      <c r="K88" s="28">
        <v>11075</v>
      </c>
      <c r="L88" s="28">
        <v>11194</v>
      </c>
      <c r="M88" s="28">
        <v>11309</v>
      </c>
      <c r="N88" s="28">
        <v>11421</v>
      </c>
      <c r="O88" s="28">
        <v>11529</v>
      </c>
      <c r="Q88" s="29">
        <f t="shared" si="18"/>
        <v>1.0744920993227991E-2</v>
      </c>
      <c r="R88" s="29">
        <f t="shared" si="20"/>
        <v>1.0273360728961943E-2</v>
      </c>
      <c r="S88" s="29">
        <f t="shared" si="21"/>
        <v>9.9036165885577863E-3</v>
      </c>
      <c r="T88" s="29">
        <f t="shared" si="22"/>
        <v>9.4562647754137114E-3</v>
      </c>
      <c r="U88" s="29">
        <f t="shared" si="23"/>
        <v>9.8777473643111482E-3</v>
      </c>
      <c r="W88" s="28">
        <f t="shared" si="19"/>
        <v>10479.790999999999</v>
      </c>
      <c r="X88" s="28">
        <f t="shared" si="14"/>
        <v>10592.395526320541</v>
      </c>
      <c r="Y88" s="28">
        <f t="shared" si="15"/>
        <v>10701.215026546275</v>
      </c>
      <c r="Z88" s="28">
        <f t="shared" si="16"/>
        <v>10807.195757200903</v>
      </c>
      <c r="AA88" s="28">
        <f t="shared" si="17"/>
        <v>10909.391461760722</v>
      </c>
    </row>
    <row r="89" spans="1:27" x14ac:dyDescent="0.25">
      <c r="A89" s="1">
        <v>84</v>
      </c>
      <c r="B89" t="s">
        <v>310</v>
      </c>
      <c r="C89" s="14" t="s">
        <v>463</v>
      </c>
      <c r="D89" s="14" t="s">
        <v>459</v>
      </c>
      <c r="E89" s="5">
        <v>4982.7739000000001</v>
      </c>
      <c r="F89" s="6">
        <v>5006.6913000000004</v>
      </c>
      <c r="G89" s="6">
        <v>5030.7233999999999</v>
      </c>
      <c r="I89" s="28">
        <v>5100</v>
      </c>
      <c r="J89" s="28">
        <v>5159</v>
      </c>
      <c r="K89" s="28">
        <v>5216</v>
      </c>
      <c r="L89" s="28">
        <v>5272</v>
      </c>
      <c r="M89" s="28">
        <v>5327</v>
      </c>
      <c r="N89" s="28">
        <v>5379</v>
      </c>
      <c r="O89" s="28">
        <v>5430</v>
      </c>
      <c r="Q89" s="29">
        <f t="shared" si="18"/>
        <v>1.0736196319018405E-2</v>
      </c>
      <c r="R89" s="29">
        <f t="shared" si="20"/>
        <v>1.0432473444613051E-2</v>
      </c>
      <c r="S89" s="29">
        <f t="shared" si="21"/>
        <v>9.7615918903698144E-3</v>
      </c>
      <c r="T89" s="29">
        <f t="shared" si="22"/>
        <v>9.4813162297824882E-3</v>
      </c>
      <c r="U89" s="29">
        <f t="shared" si="23"/>
        <v>9.8917938549217838E-3</v>
      </c>
      <c r="W89" s="28">
        <f t="shared" si="19"/>
        <v>5030.7233999999999</v>
      </c>
      <c r="X89" s="28">
        <f t="shared" si="14"/>
        <v>5084.7342340490795</v>
      </c>
      <c r="Y89" s="28">
        <f t="shared" si="15"/>
        <v>5137.7805889187111</v>
      </c>
      <c r="Z89" s="28">
        <f t="shared" si="16"/>
        <v>5187.9335062499995</v>
      </c>
      <c r="AA89" s="28">
        <f t="shared" si="17"/>
        <v>5237.1219444018398</v>
      </c>
    </row>
    <row r="90" spans="1:27" x14ac:dyDescent="0.25">
      <c r="A90" s="1">
        <v>85</v>
      </c>
      <c r="B90" t="s">
        <v>311</v>
      </c>
      <c r="C90" s="14" t="s">
        <v>465</v>
      </c>
      <c r="D90" s="14" t="s">
        <v>458</v>
      </c>
      <c r="E90" s="5">
        <v>67012.705799999996</v>
      </c>
      <c r="F90" s="6">
        <v>67880.584499999997</v>
      </c>
      <c r="G90" s="6">
        <v>68769.040199999989</v>
      </c>
      <c r="I90" s="28">
        <v>66946.609020946096</v>
      </c>
      <c r="J90" s="28">
        <v>67726.035913982414</v>
      </c>
      <c r="K90" s="28">
        <v>68483.947886508322</v>
      </c>
      <c r="L90" s="28">
        <v>69218.389036659224</v>
      </c>
      <c r="M90" s="28">
        <v>69930.337315367433</v>
      </c>
      <c r="N90" s="28">
        <v>70620.770673565217</v>
      </c>
      <c r="O90" s="28">
        <v>72165.06</v>
      </c>
      <c r="Q90" s="29">
        <f t="shared" si="18"/>
        <v>1.0724281715884996E-2</v>
      </c>
      <c r="R90" s="29">
        <f t="shared" si="20"/>
        <v>1.0285536670481439E-2</v>
      </c>
      <c r="S90" s="29">
        <f t="shared" si="21"/>
        <v>9.8731592711202229E-3</v>
      </c>
      <c r="T90" s="29">
        <f t="shared" si="22"/>
        <v>2.1867353070572467E-2</v>
      </c>
      <c r="U90" s="29">
        <f t="shared" si="23"/>
        <v>1.4008683004058045E-2</v>
      </c>
      <c r="W90" s="28">
        <f t="shared" si="19"/>
        <v>68769.040199999989</v>
      </c>
      <c r="X90" s="28">
        <f t="shared" si="14"/>
        <v>69506.538760435811</v>
      </c>
      <c r="Y90" s="28">
        <f t="shared" si="15"/>
        <v>70221.450813694522</v>
      </c>
      <c r="Z90" s="28">
        <f t="shared" si="16"/>
        <v>70914.758381827269</v>
      </c>
      <c r="AA90" s="28">
        <f t="shared" si="17"/>
        <v>72465.476441277016</v>
      </c>
    </row>
    <row r="91" spans="1:27" x14ac:dyDescent="0.25">
      <c r="A91" s="1">
        <v>86</v>
      </c>
      <c r="B91" t="s">
        <v>312</v>
      </c>
      <c r="C91" s="14" t="s">
        <v>465</v>
      </c>
      <c r="D91" s="14" t="s">
        <v>458</v>
      </c>
      <c r="E91" s="5">
        <v>1577743.4240000001</v>
      </c>
      <c r="F91" s="6">
        <v>1596834.1194</v>
      </c>
      <c r="G91" s="6">
        <v>1616155.8122</v>
      </c>
      <c r="I91" s="28">
        <v>1580087</v>
      </c>
      <c r="J91" s="28">
        <v>1598493</v>
      </c>
      <c r="K91" s="28">
        <v>1616370</v>
      </c>
      <c r="L91" s="28">
        <v>1633715</v>
      </c>
      <c r="M91" s="28">
        <v>1650525</v>
      </c>
      <c r="N91" s="28">
        <v>1666793</v>
      </c>
      <c r="O91" s="28">
        <v>1682520</v>
      </c>
      <c r="Q91" s="29">
        <f t="shared" si="18"/>
        <v>1.0730835142943757E-2</v>
      </c>
      <c r="R91" s="29">
        <f t="shared" si="20"/>
        <v>1.0289432367334572E-2</v>
      </c>
      <c r="S91" s="29">
        <f t="shared" si="21"/>
        <v>9.8562578573484199E-3</v>
      </c>
      <c r="T91" s="29">
        <f t="shared" si="22"/>
        <v>9.4354847902528988E-3</v>
      </c>
      <c r="U91" s="29">
        <f t="shared" si="23"/>
        <v>9.8603916716452963E-3</v>
      </c>
      <c r="W91" s="28">
        <f t="shared" si="19"/>
        <v>1616155.8122</v>
      </c>
      <c r="X91" s="28">
        <f t="shared" si="14"/>
        <v>1633498.5137860286</v>
      </c>
      <c r="Y91" s="28">
        <f t="shared" si="15"/>
        <v>1650306.2862657716</v>
      </c>
      <c r="Z91" s="28">
        <f t="shared" si="16"/>
        <v>1666572.1305668103</v>
      </c>
      <c r="AA91" s="28">
        <f t="shared" si="17"/>
        <v>1682297.0465566327</v>
      </c>
    </row>
    <row r="92" spans="1:27" x14ac:dyDescent="0.25">
      <c r="A92" s="1">
        <v>87</v>
      </c>
      <c r="B92" t="s">
        <v>313</v>
      </c>
      <c r="C92" s="14" t="s">
        <v>465</v>
      </c>
      <c r="D92" s="14" t="s">
        <v>458</v>
      </c>
      <c r="E92" s="5">
        <v>46087.234600000003</v>
      </c>
      <c r="F92" s="6">
        <v>47036.631600000001</v>
      </c>
      <c r="G92" s="6">
        <v>48005.586199999998</v>
      </c>
      <c r="I92" s="28">
        <v>45012</v>
      </c>
      <c r="J92" s="28">
        <v>45536</v>
      </c>
      <c r="K92" s="28">
        <v>46046</v>
      </c>
      <c r="L92" s="28">
        <v>46540</v>
      </c>
      <c r="M92" s="28">
        <v>47019</v>
      </c>
      <c r="N92" s="28">
        <v>47482</v>
      </c>
      <c r="O92" s="28">
        <v>47930</v>
      </c>
      <c r="Q92" s="29">
        <f t="shared" si="18"/>
        <v>1.0728402032749858E-2</v>
      </c>
      <c r="R92" s="29">
        <f t="shared" si="20"/>
        <v>1.0292221744735711E-2</v>
      </c>
      <c r="S92" s="29">
        <f t="shared" si="21"/>
        <v>9.8470830940683551E-3</v>
      </c>
      <c r="T92" s="29">
        <f t="shared" si="22"/>
        <v>9.4351543742892049E-3</v>
      </c>
      <c r="U92" s="29">
        <f t="shared" si="23"/>
        <v>9.8581530710310904E-3</v>
      </c>
      <c r="W92" s="28">
        <f t="shared" si="19"/>
        <v>48005.586199999998</v>
      </c>
      <c r="X92" s="28">
        <f t="shared" si="14"/>
        <v>48520.609428571428</v>
      </c>
      <c r="Y92" s="28">
        <f t="shared" si="15"/>
        <v>49019.994299999998</v>
      </c>
      <c r="Z92" s="28">
        <f t="shared" si="16"/>
        <v>49502.69825714286</v>
      </c>
      <c r="AA92" s="28">
        <f t="shared" si="17"/>
        <v>49969.763857142862</v>
      </c>
    </row>
    <row r="93" spans="1:27" x14ac:dyDescent="0.25">
      <c r="A93" s="1">
        <v>88</v>
      </c>
      <c r="B93" t="s">
        <v>314</v>
      </c>
      <c r="C93" s="14" t="s">
        <v>463</v>
      </c>
      <c r="D93" s="14" t="s">
        <v>460</v>
      </c>
      <c r="E93" s="5">
        <v>18699.184000000001</v>
      </c>
      <c r="F93" s="6">
        <v>18707.968000000001</v>
      </c>
      <c r="G93" s="6">
        <v>18699.184000000001</v>
      </c>
      <c r="I93" s="28">
        <v>19414.513219031382</v>
      </c>
      <c r="J93" s="28">
        <v>19641.665115882573</v>
      </c>
      <c r="K93" s="28">
        <v>19861.843050988333</v>
      </c>
      <c r="L93" s="28">
        <v>20073.054463849967</v>
      </c>
      <c r="M93" s="28">
        <v>20281.277035963558</v>
      </c>
      <c r="N93" s="28">
        <v>20480.533085833024</v>
      </c>
      <c r="O93" s="28">
        <v>20672.815173957057</v>
      </c>
      <c r="Q93" s="29">
        <f t="shared" si="18"/>
        <v>1.0634028892455882E-2</v>
      </c>
      <c r="R93" s="29">
        <f t="shared" si="20"/>
        <v>1.037323803851496E-2</v>
      </c>
      <c r="S93" s="29">
        <f t="shared" si="21"/>
        <v>9.8246303482831462E-3</v>
      </c>
      <c r="T93" s="29">
        <f t="shared" si="22"/>
        <v>9.3885294546869127E-3</v>
      </c>
      <c r="U93" s="29">
        <f t="shared" si="23"/>
        <v>9.8621326138283397E-3</v>
      </c>
      <c r="W93" s="28">
        <f t="shared" si="19"/>
        <v>18699.184000000001</v>
      </c>
      <c r="X93" s="28">
        <f t="shared" si="14"/>
        <v>18898.031662921348</v>
      </c>
      <c r="Y93" s="28">
        <f t="shared" si="15"/>
        <v>19094.065443820222</v>
      </c>
      <c r="Z93" s="28">
        <f t="shared" si="16"/>
        <v>19281.657578651684</v>
      </c>
      <c r="AA93" s="28">
        <f t="shared" si="17"/>
        <v>19462.683988764042</v>
      </c>
    </row>
    <row r="94" spans="1:27" x14ac:dyDescent="0.25">
      <c r="A94" s="1">
        <v>89</v>
      </c>
      <c r="B94" t="s">
        <v>315</v>
      </c>
      <c r="C94" s="14" t="s">
        <v>464</v>
      </c>
      <c r="D94" s="14" t="s">
        <v>460</v>
      </c>
      <c r="E94" s="5">
        <v>33190.459199999998</v>
      </c>
      <c r="F94" s="6">
        <v>33321.792099999999</v>
      </c>
      <c r="G94" s="6">
        <v>33447.904499999997</v>
      </c>
      <c r="I94" s="28">
        <v>34059.95062864419</v>
      </c>
      <c r="J94" s="28">
        <v>34455.729273819903</v>
      </c>
      <c r="K94" s="28">
        <v>34840.514067740733</v>
      </c>
      <c r="L94" s="28">
        <v>35215.30445142986</v>
      </c>
      <c r="M94" s="28">
        <v>35578.10154284093</v>
      </c>
      <c r="N94" s="28">
        <v>35926.906459927603</v>
      </c>
      <c r="O94" s="28">
        <v>36266.716407805739</v>
      </c>
      <c r="Q94" s="29">
        <f t="shared" si="18"/>
        <v>1.0757314974182612E-2</v>
      </c>
      <c r="R94" s="29">
        <f t="shared" si="20"/>
        <v>1.0302256279267787E-2</v>
      </c>
      <c r="S94" s="29">
        <f t="shared" si="21"/>
        <v>9.8039215686273589E-3</v>
      </c>
      <c r="T94" s="29">
        <f t="shared" si="22"/>
        <v>9.4583692658636344E-3</v>
      </c>
      <c r="U94" s="29">
        <f t="shared" si="23"/>
        <v>9.8548490379195934E-3</v>
      </c>
      <c r="W94" s="28">
        <f t="shared" si="19"/>
        <v>33447.904499999997</v>
      </c>
      <c r="X94" s="28">
        <f t="shared" si="14"/>
        <v>33807.714143932877</v>
      </c>
      <c r="Y94" s="28">
        <f t="shared" si="15"/>
        <v>34156.009879259902</v>
      </c>
      <c r="Z94" s="28">
        <f t="shared" si="16"/>
        <v>34490.872721213433</v>
      </c>
      <c r="AA94" s="28">
        <f t="shared" si="17"/>
        <v>34817.10013171257</v>
      </c>
    </row>
    <row r="95" spans="1:27" x14ac:dyDescent="0.25">
      <c r="A95" s="1">
        <v>90</v>
      </c>
      <c r="B95" t="s">
        <v>316</v>
      </c>
      <c r="C95" s="14" t="s">
        <v>463</v>
      </c>
      <c r="D95" s="14" t="s">
        <v>460</v>
      </c>
      <c r="E95" s="5">
        <v>4280.4863999999998</v>
      </c>
      <c r="F95" s="6">
        <v>4364.5824000000002</v>
      </c>
      <c r="G95" s="6">
        <v>4401.0240000000003</v>
      </c>
      <c r="I95" s="28">
        <v>4302.5493537584807</v>
      </c>
      <c r="J95" s="28">
        <v>4353.1675814497567</v>
      </c>
      <c r="K95" s="28">
        <v>4401.1216918941236</v>
      </c>
      <c r="L95" s="28">
        <v>4449.0758023384906</v>
      </c>
      <c r="M95" s="28">
        <v>4494.3657955359486</v>
      </c>
      <c r="N95" s="28">
        <v>4538.7677496511023</v>
      </c>
      <c r="O95" s="28">
        <v>5107.41</v>
      </c>
      <c r="Q95" s="29">
        <f t="shared" si="18"/>
        <v>1.0895883777239709E-2</v>
      </c>
      <c r="R95" s="29">
        <f t="shared" si="20"/>
        <v>1.0179640718562942E-2</v>
      </c>
      <c r="S95" s="29">
        <f t="shared" si="21"/>
        <v>9.8794704603831426E-3</v>
      </c>
      <c r="T95" s="29">
        <f t="shared" si="22"/>
        <v>0.12528560210920892</v>
      </c>
      <c r="U95" s="29">
        <f t="shared" si="23"/>
        <v>4.8448237762718338E-2</v>
      </c>
      <c r="W95" s="28">
        <f t="shared" si="19"/>
        <v>4401.0240000000003</v>
      </c>
      <c r="X95" s="28">
        <f t="shared" si="14"/>
        <v>4448.977046004843</v>
      </c>
      <c r="Y95" s="28">
        <f t="shared" si="15"/>
        <v>4494.266033898306</v>
      </c>
      <c r="Z95" s="28">
        <f t="shared" si="16"/>
        <v>4538.6670024213072</v>
      </c>
      <c r="AA95" s="28">
        <f t="shared" si="17"/>
        <v>5107.2966305928594</v>
      </c>
    </row>
    <row r="96" spans="1:27" x14ac:dyDescent="0.25">
      <c r="A96" s="1">
        <v>91</v>
      </c>
      <c r="B96" t="s">
        <v>317</v>
      </c>
      <c r="C96" s="14" t="s">
        <v>465</v>
      </c>
      <c r="D96" s="14" t="s">
        <v>458</v>
      </c>
      <c r="E96" s="5">
        <v>11848.892</v>
      </c>
      <c r="F96" s="6">
        <v>11865.4804</v>
      </c>
      <c r="G96" s="6">
        <v>11882.0921</v>
      </c>
      <c r="I96" s="28">
        <v>12251</v>
      </c>
      <c r="J96" s="28">
        <v>12394</v>
      </c>
      <c r="K96" s="28">
        <v>12533</v>
      </c>
      <c r="L96" s="28">
        <v>12667</v>
      </c>
      <c r="M96" s="28">
        <v>12797</v>
      </c>
      <c r="N96" s="28">
        <v>12924</v>
      </c>
      <c r="O96" s="28">
        <v>13045</v>
      </c>
      <c r="Q96" s="29">
        <f t="shared" si="18"/>
        <v>1.06917737173861E-2</v>
      </c>
      <c r="R96" s="29">
        <f t="shared" si="20"/>
        <v>1.0262887818741613E-2</v>
      </c>
      <c r="S96" s="29">
        <f t="shared" si="21"/>
        <v>9.9242009846057678E-3</v>
      </c>
      <c r="T96" s="29">
        <f t="shared" si="22"/>
        <v>9.3624264933457133E-3</v>
      </c>
      <c r="U96" s="29">
        <f t="shared" si="23"/>
        <v>9.8498384322310301E-3</v>
      </c>
      <c r="W96" s="28">
        <f t="shared" si="19"/>
        <v>11882.0921</v>
      </c>
      <c r="X96" s="28">
        <f t="shared" si="14"/>
        <v>12009.132740022342</v>
      </c>
      <c r="Y96" s="28">
        <f t="shared" si="15"/>
        <v>12132.381122133569</v>
      </c>
      <c r="Z96" s="28">
        <f t="shared" si="16"/>
        <v>12252.785310811458</v>
      </c>
      <c r="AA96" s="28">
        <f t="shared" si="17"/>
        <v>12367.501112622675</v>
      </c>
    </row>
    <row r="97" spans="1:27" x14ac:dyDescent="0.25">
      <c r="A97" s="1">
        <v>92</v>
      </c>
      <c r="B97" t="s">
        <v>318</v>
      </c>
      <c r="C97" s="14" t="s">
        <v>463</v>
      </c>
      <c r="D97" s="14" t="s">
        <v>458</v>
      </c>
      <c r="E97" s="5">
        <v>1341</v>
      </c>
      <c r="F97" s="6">
        <v>1341</v>
      </c>
      <c r="G97" s="6">
        <v>1341</v>
      </c>
      <c r="I97" s="28">
        <v>1392</v>
      </c>
      <c r="J97" s="28">
        <v>1409</v>
      </c>
      <c r="K97" s="28">
        <v>1424</v>
      </c>
      <c r="L97" s="28">
        <v>1440</v>
      </c>
      <c r="M97" s="28">
        <v>1454</v>
      </c>
      <c r="N97" s="28">
        <v>1469</v>
      </c>
      <c r="O97" s="28">
        <v>1483</v>
      </c>
      <c r="Q97" s="29">
        <f t="shared" si="18"/>
        <v>1.1235955056179775E-2</v>
      </c>
      <c r="R97" s="29">
        <f t="shared" si="20"/>
        <v>9.7222222222222224E-3</v>
      </c>
      <c r="S97" s="29">
        <f t="shared" si="21"/>
        <v>1.0316368638239339E-2</v>
      </c>
      <c r="T97" s="29">
        <f t="shared" si="22"/>
        <v>9.5302927161334244E-3</v>
      </c>
      <c r="U97" s="29">
        <f t="shared" si="23"/>
        <v>9.8562945255316614E-3</v>
      </c>
      <c r="W97" s="28">
        <f t="shared" si="19"/>
        <v>1341</v>
      </c>
      <c r="X97" s="28">
        <f t="shared" si="14"/>
        <v>1356.0674157303372</v>
      </c>
      <c r="Y97" s="28">
        <f t="shared" si="15"/>
        <v>1369.2514044943821</v>
      </c>
      <c r="Z97" s="28">
        <f t="shared" si="16"/>
        <v>1383.377106741573</v>
      </c>
      <c r="AA97" s="28">
        <f t="shared" si="17"/>
        <v>1396.5610955056179</v>
      </c>
    </row>
    <row r="98" spans="1:27" x14ac:dyDescent="0.25">
      <c r="A98" s="1">
        <v>93</v>
      </c>
      <c r="B98" t="s">
        <v>319</v>
      </c>
      <c r="C98" s="14" t="s">
        <v>463</v>
      </c>
      <c r="D98" s="14" t="s">
        <v>459</v>
      </c>
      <c r="E98" s="5">
        <v>1729</v>
      </c>
      <c r="F98" s="6">
        <v>1729</v>
      </c>
      <c r="G98" s="6">
        <v>1729</v>
      </c>
      <c r="I98" s="28">
        <v>1795</v>
      </c>
      <c r="J98" s="28">
        <v>1816</v>
      </c>
      <c r="K98" s="28">
        <v>1836</v>
      </c>
      <c r="L98" s="28">
        <v>1856</v>
      </c>
      <c r="M98" s="28">
        <v>1875</v>
      </c>
      <c r="N98" s="28">
        <v>1894</v>
      </c>
      <c r="O98" s="28">
        <v>1912</v>
      </c>
      <c r="Q98" s="29">
        <f t="shared" si="18"/>
        <v>1.0893246187363835E-2</v>
      </c>
      <c r="R98" s="29">
        <f t="shared" si="20"/>
        <v>1.0237068965517241E-2</v>
      </c>
      <c r="S98" s="29">
        <f t="shared" si="21"/>
        <v>1.0133333333333333E-2</v>
      </c>
      <c r="T98" s="29">
        <f t="shared" si="22"/>
        <v>9.5036958817317843E-3</v>
      </c>
      <c r="U98" s="29">
        <f t="shared" si="23"/>
        <v>9.9580327268607854E-3</v>
      </c>
      <c r="W98" s="28">
        <f t="shared" si="19"/>
        <v>1729</v>
      </c>
      <c r="X98" s="28">
        <f t="shared" si="14"/>
        <v>1747.834422657952</v>
      </c>
      <c r="Y98" s="28">
        <f t="shared" si="15"/>
        <v>1765.7271241830067</v>
      </c>
      <c r="Z98" s="28">
        <f t="shared" si="16"/>
        <v>1783.6198257080612</v>
      </c>
      <c r="AA98" s="28">
        <f t="shared" si="17"/>
        <v>1800.5708061002181</v>
      </c>
    </row>
    <row r="99" spans="1:27" x14ac:dyDescent="0.25">
      <c r="A99" s="1">
        <v>94</v>
      </c>
      <c r="B99" t="s">
        <v>320</v>
      </c>
      <c r="C99" s="14" t="s">
        <v>463</v>
      </c>
      <c r="D99" s="14" t="s">
        <v>458</v>
      </c>
      <c r="E99" s="23">
        <v>0</v>
      </c>
      <c r="F99" s="24" t="s">
        <v>25</v>
      </c>
      <c r="G99" s="25">
        <v>0</v>
      </c>
      <c r="I99" s="28">
        <v>0</v>
      </c>
      <c r="J99" s="28">
        <v>0</v>
      </c>
      <c r="K99" s="28">
        <v>1762</v>
      </c>
      <c r="L99" s="28">
        <v>1781</v>
      </c>
      <c r="M99" s="28">
        <v>1800</v>
      </c>
      <c r="N99" s="28">
        <v>1817</v>
      </c>
      <c r="O99" s="28">
        <v>1834</v>
      </c>
      <c r="Q99" s="29">
        <f t="shared" si="18"/>
        <v>1.0783200908059024E-2</v>
      </c>
      <c r="R99" s="29">
        <f t="shared" si="20"/>
        <v>1.0668163952835485E-2</v>
      </c>
      <c r="S99" s="29">
        <f t="shared" si="21"/>
        <v>9.4444444444444445E-3</v>
      </c>
      <c r="T99" s="29">
        <f t="shared" si="22"/>
        <v>9.3560814529444133E-3</v>
      </c>
      <c r="U99" s="29">
        <f t="shared" si="23"/>
        <v>9.8228966167414472E-3</v>
      </c>
      <c r="W99" s="28">
        <f t="shared" si="19"/>
        <v>0</v>
      </c>
      <c r="X99" s="28">
        <f>K99</f>
        <v>1762</v>
      </c>
      <c r="Y99" s="28">
        <f t="shared" si="15"/>
        <v>1780.797304884896</v>
      </c>
      <c r="Z99" s="28">
        <f t="shared" si="16"/>
        <v>1797.6159460976976</v>
      </c>
      <c r="AA99" s="28">
        <f t="shared" si="17"/>
        <v>1814.4345873104992</v>
      </c>
    </row>
    <row r="100" spans="1:27" x14ac:dyDescent="0.25">
      <c r="A100" s="1">
        <v>95</v>
      </c>
      <c r="B100" t="s">
        <v>321</v>
      </c>
      <c r="C100" s="14" t="s">
        <v>463</v>
      </c>
      <c r="D100" s="14" t="s">
        <v>458</v>
      </c>
      <c r="E100" s="5">
        <v>2846.0970000000002</v>
      </c>
      <c r="F100" s="6">
        <v>2856.0583999999999</v>
      </c>
      <c r="G100" s="6">
        <v>2866.0545999999999</v>
      </c>
      <c r="I100" s="28">
        <v>2924</v>
      </c>
      <c r="J100" s="28">
        <v>2958</v>
      </c>
      <c r="K100" s="28">
        <v>2991</v>
      </c>
      <c r="L100" s="28">
        <v>3023</v>
      </c>
      <c r="M100" s="28">
        <v>3055</v>
      </c>
      <c r="N100" s="28">
        <v>3085</v>
      </c>
      <c r="O100" s="28">
        <v>3114</v>
      </c>
      <c r="Q100" s="29">
        <f t="shared" si="18"/>
        <v>1.0698762955533266E-2</v>
      </c>
      <c r="R100" s="29">
        <f t="shared" si="20"/>
        <v>1.0585511081706914E-2</v>
      </c>
      <c r="S100" s="29">
        <f t="shared" si="21"/>
        <v>9.8199672667757774E-3</v>
      </c>
      <c r="T100" s="29">
        <f t="shared" si="22"/>
        <v>9.4003241491085899E-3</v>
      </c>
      <c r="U100" s="29">
        <f t="shared" si="23"/>
        <v>9.9352674991970927E-3</v>
      </c>
      <c r="W100" s="28">
        <f t="shared" si="19"/>
        <v>2866.0545999999999</v>
      </c>
      <c r="X100" s="28">
        <f t="shared" si="14"/>
        <v>2896.7178387830158</v>
      </c>
      <c r="Y100" s="28">
        <f t="shared" si="15"/>
        <v>2927.3810775660318</v>
      </c>
      <c r="Z100" s="28">
        <f t="shared" si="16"/>
        <v>2956.1278639251091</v>
      </c>
      <c r="AA100" s="28">
        <f t="shared" si="17"/>
        <v>2983.9164240722171</v>
      </c>
    </row>
    <row r="101" spans="1:27" x14ac:dyDescent="0.25">
      <c r="A101" s="1">
        <v>96</v>
      </c>
      <c r="B101" t="s">
        <v>322</v>
      </c>
      <c r="C101" s="14" t="s">
        <v>463</v>
      </c>
      <c r="D101" s="14" t="s">
        <v>458</v>
      </c>
      <c r="E101" s="5">
        <v>11615.9984</v>
      </c>
      <c r="F101" s="6">
        <v>11813.2039</v>
      </c>
      <c r="G101" s="6">
        <v>12026.136</v>
      </c>
      <c r="I101" s="28">
        <v>11451.433579931349</v>
      </c>
      <c r="J101" s="28">
        <v>11584.127880030928</v>
      </c>
      <c r="K101" s="28">
        <v>11713.441433631158</v>
      </c>
      <c r="L101" s="28">
        <v>12381.530680549025</v>
      </c>
      <c r="M101" s="28">
        <v>13056.540557354359</v>
      </c>
      <c r="N101" s="28">
        <v>13737.890513890303</v>
      </c>
      <c r="O101" s="28">
        <v>14425.999999999998</v>
      </c>
      <c r="Q101" s="29">
        <f t="shared" si="18"/>
        <v>5.7036119632585203E-2</v>
      </c>
      <c r="R101" s="29">
        <f t="shared" si="20"/>
        <v>5.4517482064293729E-2</v>
      </c>
      <c r="S101" s="29">
        <f t="shared" si="21"/>
        <v>5.2184570142675302E-2</v>
      </c>
      <c r="T101" s="29">
        <f t="shared" si="22"/>
        <v>5.0088438644488524E-2</v>
      </c>
      <c r="U101" s="29">
        <f t="shared" si="23"/>
        <v>5.2263496950485849E-2</v>
      </c>
      <c r="W101" s="28">
        <f t="shared" si="19"/>
        <v>12026.136</v>
      </c>
      <c r="X101" s="28">
        <f t="shared" si="14"/>
        <v>12712.06013161374</v>
      </c>
      <c r="Y101" s="28">
        <f t="shared" si="15"/>
        <v>13405.089641839215</v>
      </c>
      <c r="Z101" s="28">
        <f t="shared" si="16"/>
        <v>14104.628482522623</v>
      </c>
      <c r="AA101" s="28">
        <f t="shared" si="17"/>
        <v>14811.107300872762</v>
      </c>
    </row>
    <row r="102" spans="1:27" x14ac:dyDescent="0.25">
      <c r="A102" s="1">
        <v>97</v>
      </c>
      <c r="B102" t="s">
        <v>323</v>
      </c>
      <c r="C102" s="14" t="s">
        <v>463</v>
      </c>
      <c r="D102" s="14" t="s">
        <v>458</v>
      </c>
      <c r="E102" s="5">
        <v>2848</v>
      </c>
      <c r="F102" s="6">
        <v>2848</v>
      </c>
      <c r="G102" s="6">
        <v>2848</v>
      </c>
      <c r="I102" s="28">
        <v>2957</v>
      </c>
      <c r="J102" s="28">
        <v>2991</v>
      </c>
      <c r="K102" s="28">
        <v>3025</v>
      </c>
      <c r="L102" s="28">
        <v>3057</v>
      </c>
      <c r="M102" s="28">
        <v>3089</v>
      </c>
      <c r="N102" s="28">
        <v>3119</v>
      </c>
      <c r="O102" s="28">
        <v>3149</v>
      </c>
      <c r="Q102" s="29">
        <f t="shared" si="18"/>
        <v>1.0578512396694216E-2</v>
      </c>
      <c r="R102" s="29">
        <f t="shared" si="20"/>
        <v>1.046777886817141E-2</v>
      </c>
      <c r="S102" s="29">
        <f t="shared" si="21"/>
        <v>9.7118808675946914E-3</v>
      </c>
      <c r="T102" s="29">
        <f t="shared" si="22"/>
        <v>9.6184674575184349E-3</v>
      </c>
      <c r="U102" s="29">
        <f t="shared" si="23"/>
        <v>9.9327090644281794E-3</v>
      </c>
      <c r="W102" s="28">
        <f t="shared" si="19"/>
        <v>2848</v>
      </c>
      <c r="X102" s="28">
        <f t="shared" si="14"/>
        <v>2878.1276033057848</v>
      </c>
      <c r="Y102" s="28">
        <f t="shared" si="15"/>
        <v>2908.25520661157</v>
      </c>
      <c r="Z102" s="28">
        <f t="shared" si="16"/>
        <v>2936.4998347107435</v>
      </c>
      <c r="AA102" s="28">
        <f t="shared" si="17"/>
        <v>2964.744462809917</v>
      </c>
    </row>
    <row r="103" spans="1:27" x14ac:dyDescent="0.25">
      <c r="A103" s="1">
        <v>98</v>
      </c>
      <c r="B103" t="s">
        <v>324</v>
      </c>
      <c r="C103" s="14" t="s">
        <v>463</v>
      </c>
      <c r="D103" s="14" t="s">
        <v>459</v>
      </c>
      <c r="E103" s="5">
        <v>10843.861199999999</v>
      </c>
      <c r="F103" s="6">
        <v>10943.6247</v>
      </c>
      <c r="G103" s="6">
        <v>11044.3061</v>
      </c>
      <c r="I103" s="28">
        <v>10954</v>
      </c>
      <c r="J103" s="28">
        <v>11081</v>
      </c>
      <c r="K103" s="28">
        <v>11205</v>
      </c>
      <c r="L103" s="28">
        <v>11326</v>
      </c>
      <c r="M103" s="28">
        <v>11442</v>
      </c>
      <c r="N103" s="28">
        <v>11555</v>
      </c>
      <c r="O103" s="28">
        <v>11664</v>
      </c>
      <c r="Q103" s="29">
        <f t="shared" si="18"/>
        <v>1.0798750557786702E-2</v>
      </c>
      <c r="R103" s="29">
        <f t="shared" si="20"/>
        <v>1.0241921243157337E-2</v>
      </c>
      <c r="S103" s="29">
        <f t="shared" si="21"/>
        <v>9.8758958224086698E-3</v>
      </c>
      <c r="T103" s="29">
        <f t="shared" si="22"/>
        <v>9.4331458243184767E-3</v>
      </c>
      <c r="U103" s="29">
        <f t="shared" si="23"/>
        <v>9.8503209632948285E-3</v>
      </c>
      <c r="W103" s="28">
        <f t="shared" si="19"/>
        <v>11044.3061</v>
      </c>
      <c r="X103" s="28">
        <f t="shared" si="14"/>
        <v>11163.570806657741</v>
      </c>
      <c r="Y103" s="28">
        <f t="shared" si="15"/>
        <v>11277.907219651939</v>
      </c>
      <c r="Z103" s="28">
        <f t="shared" si="16"/>
        <v>11389.286656448014</v>
      </c>
      <c r="AA103" s="28">
        <f t="shared" si="17"/>
        <v>11496.723458313252</v>
      </c>
    </row>
    <row r="104" spans="1:27" x14ac:dyDescent="0.25">
      <c r="A104" s="1">
        <v>99</v>
      </c>
      <c r="B104" t="s">
        <v>325</v>
      </c>
      <c r="C104" s="14" t="s">
        <v>463</v>
      </c>
      <c r="D104" s="14" t="s">
        <v>460</v>
      </c>
      <c r="E104" s="5">
        <v>5421.3908000000001</v>
      </c>
      <c r="F104" s="6">
        <v>5457.7141000000001</v>
      </c>
      <c r="G104" s="6">
        <v>5494.2808000000005</v>
      </c>
      <c r="I104" s="28">
        <v>5517</v>
      </c>
      <c r="J104" s="28">
        <v>5582</v>
      </c>
      <c r="K104" s="28">
        <v>5644</v>
      </c>
      <c r="L104" s="28">
        <v>5705</v>
      </c>
      <c r="M104" s="28">
        <v>5763</v>
      </c>
      <c r="N104" s="28">
        <v>5820</v>
      </c>
      <c r="O104" s="28">
        <v>5875</v>
      </c>
      <c r="Q104" s="29">
        <f t="shared" si="18"/>
        <v>1.0807937632884479E-2</v>
      </c>
      <c r="R104" s="29">
        <f t="shared" si="20"/>
        <v>1.0166520595968448E-2</v>
      </c>
      <c r="S104" s="29">
        <f t="shared" si="21"/>
        <v>9.8906819364914106E-3</v>
      </c>
      <c r="T104" s="29">
        <f t="shared" si="22"/>
        <v>9.4501718213058413E-3</v>
      </c>
      <c r="U104" s="29">
        <f t="shared" si="23"/>
        <v>9.8357914512552328E-3</v>
      </c>
      <c r="W104" s="28">
        <f t="shared" si="19"/>
        <v>5494.2808000000005</v>
      </c>
      <c r="X104" s="28">
        <f t="shared" si="14"/>
        <v>5553.6626442239549</v>
      </c>
      <c r="Y104" s="28">
        <f t="shared" si="15"/>
        <v>5610.1240698795182</v>
      </c>
      <c r="Z104" s="28">
        <f t="shared" si="16"/>
        <v>5665.6120226789517</v>
      </c>
      <c r="AA104" s="28">
        <f t="shared" si="17"/>
        <v>5719.1530297661238</v>
      </c>
    </row>
    <row r="105" spans="1:27" x14ac:dyDescent="0.25">
      <c r="A105" s="1">
        <v>100</v>
      </c>
      <c r="B105" t="s">
        <v>326</v>
      </c>
      <c r="C105" s="14" t="s">
        <v>464</v>
      </c>
      <c r="D105" s="14" t="s">
        <v>460</v>
      </c>
      <c r="E105" s="5">
        <v>13842.1201</v>
      </c>
      <c r="F105" s="6">
        <v>13986.078100000001</v>
      </c>
      <c r="G105" s="6">
        <v>14131.533299999999</v>
      </c>
      <c r="I105" s="28">
        <v>13933</v>
      </c>
      <c r="J105" s="28">
        <v>14095</v>
      </c>
      <c r="K105" s="28">
        <v>14253</v>
      </c>
      <c r="L105" s="28">
        <v>14405</v>
      </c>
      <c r="M105" s="28">
        <v>14554</v>
      </c>
      <c r="N105" s="28">
        <v>14697</v>
      </c>
      <c r="O105" s="28">
        <v>14836</v>
      </c>
      <c r="Q105" s="29">
        <f t="shared" si="18"/>
        <v>1.0664421525292921E-2</v>
      </c>
      <c r="R105" s="29">
        <f t="shared" si="20"/>
        <v>1.034363068379035E-2</v>
      </c>
      <c r="S105" s="29">
        <f t="shared" si="21"/>
        <v>9.8254775319499797E-3</v>
      </c>
      <c r="T105" s="29">
        <f t="shared" si="22"/>
        <v>9.4577124583248278E-3</v>
      </c>
      <c r="U105" s="29">
        <f t="shared" si="23"/>
        <v>9.8756068913550526E-3</v>
      </c>
      <c r="W105" s="28">
        <f t="shared" si="19"/>
        <v>14131.533299999999</v>
      </c>
      <c r="X105" s="28">
        <f t="shared" si="14"/>
        <v>14282.237927909913</v>
      </c>
      <c r="Y105" s="28">
        <f t="shared" si="15"/>
        <v>14429.968122374235</v>
      </c>
      <c r="Z105" s="28">
        <f t="shared" si="16"/>
        <v>14571.749449947378</v>
      </c>
      <c r="AA105" s="28">
        <f t="shared" si="17"/>
        <v>14709.564866259732</v>
      </c>
    </row>
    <row r="106" spans="1:27" x14ac:dyDescent="0.25">
      <c r="A106" s="1">
        <v>101</v>
      </c>
      <c r="B106" t="s">
        <v>327</v>
      </c>
      <c r="C106" s="14" t="s">
        <v>463</v>
      </c>
      <c r="D106" s="14" t="s">
        <v>458</v>
      </c>
      <c r="E106" s="5">
        <v>51248.906799999997</v>
      </c>
      <c r="F106" s="6">
        <v>51623.023800000003</v>
      </c>
      <c r="G106" s="6">
        <v>51999.871899999998</v>
      </c>
      <c r="I106" s="28">
        <v>52062</v>
      </c>
      <c r="J106" s="28">
        <v>52669</v>
      </c>
      <c r="K106" s="28">
        <v>53258</v>
      </c>
      <c r="L106" s="28">
        <v>53829</v>
      </c>
      <c r="M106" s="28">
        <v>54383</v>
      </c>
      <c r="N106" s="28">
        <v>54919</v>
      </c>
      <c r="O106" s="28">
        <v>55437</v>
      </c>
      <c r="Q106" s="29">
        <f t="shared" si="18"/>
        <v>1.0721393968981186E-2</v>
      </c>
      <c r="R106" s="29">
        <f t="shared" si="20"/>
        <v>1.0291850117966152E-2</v>
      </c>
      <c r="S106" s="29">
        <f t="shared" si="21"/>
        <v>9.8560211830903046E-3</v>
      </c>
      <c r="T106" s="29">
        <f t="shared" si="22"/>
        <v>9.4320726888690622E-3</v>
      </c>
      <c r="U106" s="29">
        <f t="shared" si="23"/>
        <v>9.8599813299751725E-3</v>
      </c>
      <c r="W106" s="28">
        <f t="shared" si="19"/>
        <v>51999.871899999998</v>
      </c>
      <c r="X106" s="28">
        <f t="shared" si="14"/>
        <v>52557.383012976454</v>
      </c>
      <c r="Y106" s="28">
        <f t="shared" si="15"/>
        <v>53098.295721538547</v>
      </c>
      <c r="Z106" s="28">
        <f t="shared" si="16"/>
        <v>53621.63364895602</v>
      </c>
      <c r="AA106" s="28">
        <f t="shared" si="17"/>
        <v>54127.39679522888</v>
      </c>
    </row>
    <row r="107" spans="1:27" x14ac:dyDescent="0.25">
      <c r="A107" s="1">
        <v>102</v>
      </c>
      <c r="B107" t="s">
        <v>328</v>
      </c>
      <c r="C107" s="14" t="s">
        <v>463</v>
      </c>
      <c r="D107" s="14" t="s">
        <v>458</v>
      </c>
      <c r="E107" s="5">
        <v>1330.8939</v>
      </c>
      <c r="F107" s="6">
        <v>1332.7572</v>
      </c>
      <c r="G107" s="6">
        <v>1334.623</v>
      </c>
      <c r="I107" s="28">
        <v>1376</v>
      </c>
      <c r="J107" s="28">
        <v>1392</v>
      </c>
      <c r="K107" s="28">
        <v>1408</v>
      </c>
      <c r="L107" s="28">
        <v>1423</v>
      </c>
      <c r="M107" s="28">
        <v>1437</v>
      </c>
      <c r="N107" s="28">
        <v>1452</v>
      </c>
      <c r="O107" s="28">
        <v>1465</v>
      </c>
      <c r="Q107" s="29">
        <f t="shared" si="18"/>
        <v>1.065340909090909E-2</v>
      </c>
      <c r="R107" s="29">
        <f t="shared" si="20"/>
        <v>9.8383696416022483E-3</v>
      </c>
      <c r="S107" s="29">
        <f t="shared" si="21"/>
        <v>1.0438413361169102E-2</v>
      </c>
      <c r="T107" s="29">
        <f t="shared" si="22"/>
        <v>8.9531680440771352E-3</v>
      </c>
      <c r="U107" s="29">
        <f t="shared" si="23"/>
        <v>9.7433170156161625E-3</v>
      </c>
      <c r="W107" s="28">
        <f t="shared" si="19"/>
        <v>1334.623</v>
      </c>
      <c r="X107" s="28">
        <f t="shared" si="14"/>
        <v>1348.8412848011365</v>
      </c>
      <c r="Y107" s="28">
        <f t="shared" si="15"/>
        <v>1362.1116839488636</v>
      </c>
      <c r="Z107" s="28">
        <f t="shared" si="16"/>
        <v>1376.3299687499998</v>
      </c>
      <c r="AA107" s="28">
        <f t="shared" si="17"/>
        <v>1388.652482244318</v>
      </c>
    </row>
    <row r="108" spans="1:27" x14ac:dyDescent="0.25">
      <c r="A108" s="1">
        <v>103</v>
      </c>
      <c r="B108" t="s">
        <v>329</v>
      </c>
      <c r="C108" s="14" t="s">
        <v>463</v>
      </c>
      <c r="D108" s="14" t="s">
        <v>460</v>
      </c>
      <c r="E108" s="5">
        <v>29559.427100000001</v>
      </c>
      <c r="F108" s="6">
        <v>29580.118699999999</v>
      </c>
      <c r="G108" s="6">
        <v>29600.824700000001</v>
      </c>
      <c r="I108" s="28">
        <v>30627</v>
      </c>
      <c r="J108" s="28">
        <v>30983</v>
      </c>
      <c r="K108" s="28">
        <v>31330</v>
      </c>
      <c r="L108" s="28">
        <v>31666</v>
      </c>
      <c r="M108" s="28">
        <v>31992</v>
      </c>
      <c r="N108" s="28">
        <v>32307</v>
      </c>
      <c r="O108" s="28">
        <v>32612</v>
      </c>
      <c r="Q108" s="29">
        <f t="shared" si="18"/>
        <v>1.0724545164379189E-2</v>
      </c>
      <c r="R108" s="29">
        <f t="shared" si="20"/>
        <v>1.0294953577970063E-2</v>
      </c>
      <c r="S108" s="29">
        <f t="shared" si="21"/>
        <v>9.8462115528882219E-3</v>
      </c>
      <c r="T108" s="29">
        <f t="shared" si="22"/>
        <v>9.4406784907295638E-3</v>
      </c>
      <c r="U108" s="29">
        <f t="shared" si="23"/>
        <v>9.860614540529283E-3</v>
      </c>
      <c r="W108" s="28">
        <f t="shared" si="19"/>
        <v>29600.824700000001</v>
      </c>
      <c r="X108" s="28">
        <f t="shared" si="14"/>
        <v>29918.280081398021</v>
      </c>
      <c r="Y108" s="28">
        <f t="shared" si="15"/>
        <v>30226.287385968724</v>
      </c>
      <c r="Z108" s="28">
        <f t="shared" si="16"/>
        <v>30523.901806029367</v>
      </c>
      <c r="AA108" s="28">
        <f t="shared" si="17"/>
        <v>30812.068149262686</v>
      </c>
    </row>
    <row r="109" spans="1:27" x14ac:dyDescent="0.25">
      <c r="A109" s="1">
        <v>104</v>
      </c>
      <c r="B109" t="s">
        <v>330</v>
      </c>
      <c r="C109" s="14" t="s">
        <v>463</v>
      </c>
      <c r="D109" s="14" t="s">
        <v>460</v>
      </c>
      <c r="E109" s="5">
        <v>2266</v>
      </c>
      <c r="F109" s="6">
        <v>2266</v>
      </c>
      <c r="G109" s="6">
        <v>2266</v>
      </c>
      <c r="I109" s="28">
        <v>2353</v>
      </c>
      <c r="J109" s="28">
        <v>2380</v>
      </c>
      <c r="K109" s="28">
        <v>2407</v>
      </c>
      <c r="L109" s="28">
        <v>2433</v>
      </c>
      <c r="M109" s="28">
        <v>2458</v>
      </c>
      <c r="N109" s="28">
        <v>2482</v>
      </c>
      <c r="O109" s="28">
        <v>2505</v>
      </c>
      <c r="Q109" s="29">
        <f t="shared" si="18"/>
        <v>1.0801828001661819E-2</v>
      </c>
      <c r="R109" s="29">
        <f t="shared" si="20"/>
        <v>1.0275380189066995E-2</v>
      </c>
      <c r="S109" s="29">
        <f t="shared" si="21"/>
        <v>9.7640358014646055E-3</v>
      </c>
      <c r="T109" s="29">
        <f t="shared" si="22"/>
        <v>9.2667203867848515E-3</v>
      </c>
      <c r="U109" s="29">
        <f t="shared" si="23"/>
        <v>9.7687121257721502E-3</v>
      </c>
      <c r="W109" s="28">
        <f t="shared" si="19"/>
        <v>2266</v>
      </c>
      <c r="X109" s="28">
        <f t="shared" si="14"/>
        <v>2290.4769422517656</v>
      </c>
      <c r="Y109" s="28">
        <f t="shared" si="15"/>
        <v>2314.0124636476939</v>
      </c>
      <c r="Z109" s="28">
        <f t="shared" si="16"/>
        <v>2336.6065641877854</v>
      </c>
      <c r="AA109" s="28">
        <f t="shared" si="17"/>
        <v>2358.2592438720399</v>
      </c>
    </row>
    <row r="110" spans="1:27" x14ac:dyDescent="0.25">
      <c r="A110" s="1">
        <v>105</v>
      </c>
      <c r="B110" t="s">
        <v>331</v>
      </c>
      <c r="C110" s="14" t="s">
        <v>464</v>
      </c>
      <c r="D110" s="14" t="s">
        <v>460</v>
      </c>
      <c r="E110" s="5">
        <v>37891.991499999996</v>
      </c>
      <c r="F110" s="6">
        <v>38467.949800000002</v>
      </c>
      <c r="G110" s="6">
        <v>39052.662600000003</v>
      </c>
      <c r="I110" s="28">
        <v>37602</v>
      </c>
      <c r="J110" s="28">
        <v>38040</v>
      </c>
      <c r="K110" s="28">
        <v>38465</v>
      </c>
      <c r="L110" s="28">
        <v>38878</v>
      </c>
      <c r="M110" s="28">
        <v>39278</v>
      </c>
      <c r="N110" s="28">
        <v>39665</v>
      </c>
      <c r="O110" s="28">
        <v>40039</v>
      </c>
      <c r="Q110" s="29">
        <f t="shared" si="18"/>
        <v>1.0737033666969972E-2</v>
      </c>
      <c r="R110" s="29">
        <f t="shared" si="20"/>
        <v>1.0288595092340142E-2</v>
      </c>
      <c r="S110" s="29">
        <f t="shared" si="21"/>
        <v>9.8528438311522998E-3</v>
      </c>
      <c r="T110" s="29">
        <f t="shared" si="22"/>
        <v>9.4289676036808275E-3</v>
      </c>
      <c r="U110" s="29">
        <f t="shared" si="23"/>
        <v>9.8568021757244224E-3</v>
      </c>
      <c r="W110" s="28">
        <f t="shared" si="19"/>
        <v>39052.662600000003</v>
      </c>
      <c r="X110" s="28">
        <f t="shared" si="14"/>
        <v>39471.972353121018</v>
      </c>
      <c r="Y110" s="28">
        <f t="shared" si="15"/>
        <v>39878.083494158323</v>
      </c>
      <c r="Z110" s="28">
        <f t="shared" si="16"/>
        <v>40270.996023111918</v>
      </c>
      <c r="AA110" s="28">
        <f t="shared" si="17"/>
        <v>40650.709939981796</v>
      </c>
    </row>
    <row r="111" spans="1:27" x14ac:dyDescent="0.25">
      <c r="A111" s="1">
        <v>106</v>
      </c>
      <c r="B111" t="s">
        <v>332</v>
      </c>
      <c r="C111" s="14" t="s">
        <v>465</v>
      </c>
      <c r="D111" s="14" t="s">
        <v>458</v>
      </c>
      <c r="E111" s="5">
        <v>4233.2741999999998</v>
      </c>
      <c r="F111" s="6">
        <v>4245.1274000000003</v>
      </c>
      <c r="G111" s="6">
        <v>4257.0137000000004</v>
      </c>
      <c r="I111" s="28">
        <v>4359</v>
      </c>
      <c r="J111" s="28">
        <v>4409</v>
      </c>
      <c r="K111" s="28">
        <v>4459</v>
      </c>
      <c r="L111" s="28">
        <v>4507</v>
      </c>
      <c r="M111" s="28">
        <v>4553</v>
      </c>
      <c r="N111" s="28">
        <v>4598</v>
      </c>
      <c r="O111" s="28">
        <v>4641</v>
      </c>
      <c r="Q111" s="29">
        <f t="shared" si="18"/>
        <v>1.076474545862301E-2</v>
      </c>
      <c r="R111" s="29">
        <f t="shared" si="20"/>
        <v>1.0206345684490793E-2</v>
      </c>
      <c r="S111" s="29">
        <f t="shared" si="21"/>
        <v>9.8835932352295194E-3</v>
      </c>
      <c r="T111" s="29">
        <f t="shared" si="22"/>
        <v>9.3518921270117437E-3</v>
      </c>
      <c r="U111" s="29">
        <f t="shared" si="23"/>
        <v>9.8139436822440185E-3</v>
      </c>
      <c r="W111" s="28">
        <f t="shared" si="19"/>
        <v>4257.0137000000004</v>
      </c>
      <c r="X111" s="28">
        <f t="shared" si="14"/>
        <v>4302.8393688943715</v>
      </c>
      <c r="Y111" s="28">
        <f t="shared" si="15"/>
        <v>4346.7556349181432</v>
      </c>
      <c r="Z111" s="28">
        <f t="shared" si="16"/>
        <v>4389.7171995066155</v>
      </c>
      <c r="AA111" s="28">
        <f t="shared" si="17"/>
        <v>4430.7693612244893</v>
      </c>
    </row>
    <row r="112" spans="1:27" x14ac:dyDescent="0.25">
      <c r="A112" s="1">
        <v>107</v>
      </c>
      <c r="B112" t="s">
        <v>333</v>
      </c>
      <c r="C112" s="14" t="s">
        <v>465</v>
      </c>
      <c r="D112" s="14" t="s">
        <v>458</v>
      </c>
      <c r="E112" s="5">
        <v>4537</v>
      </c>
      <c r="F112" s="6">
        <v>4537</v>
      </c>
      <c r="G112" s="6">
        <v>4537</v>
      </c>
      <c r="I112" s="28">
        <v>4711</v>
      </c>
      <c r="J112" s="28">
        <v>4766</v>
      </c>
      <c r="K112" s="28">
        <v>4819</v>
      </c>
      <c r="L112" s="28">
        <v>4871</v>
      </c>
      <c r="M112" s="28">
        <v>4921</v>
      </c>
      <c r="N112" s="28">
        <v>4969</v>
      </c>
      <c r="O112" s="28">
        <v>5016</v>
      </c>
      <c r="Q112" s="29">
        <f t="shared" si="18"/>
        <v>1.0790620460676489E-2</v>
      </c>
      <c r="R112" s="29">
        <f t="shared" si="20"/>
        <v>1.0264832683227263E-2</v>
      </c>
      <c r="S112" s="29">
        <f t="shared" si="21"/>
        <v>9.7541150172729112E-3</v>
      </c>
      <c r="T112" s="29">
        <f t="shared" si="22"/>
        <v>9.4586435902596095E-3</v>
      </c>
      <c r="U112" s="29">
        <f t="shared" si="23"/>
        <v>9.8258637635865939E-3</v>
      </c>
      <c r="W112" s="28">
        <f t="shared" si="19"/>
        <v>4537</v>
      </c>
      <c r="X112" s="28">
        <f t="shared" si="14"/>
        <v>4585.9570450300889</v>
      </c>
      <c r="Y112" s="28">
        <f t="shared" si="15"/>
        <v>4633.0311267897905</v>
      </c>
      <c r="Z112" s="28">
        <f t="shared" si="16"/>
        <v>4678.2222452791029</v>
      </c>
      <c r="AA112" s="28">
        <f t="shared" si="17"/>
        <v>4722.4718821332226</v>
      </c>
    </row>
    <row r="113" spans="1:27" x14ac:dyDescent="0.25">
      <c r="A113" s="1">
        <v>108</v>
      </c>
      <c r="B113" t="s">
        <v>334</v>
      </c>
      <c r="C113" s="14" t="s">
        <v>463</v>
      </c>
      <c r="D113" s="14" t="s">
        <v>460</v>
      </c>
      <c r="E113" s="5">
        <v>3604</v>
      </c>
      <c r="F113" s="6">
        <v>3604</v>
      </c>
      <c r="G113" s="6">
        <v>3604</v>
      </c>
      <c r="I113" s="28">
        <v>3742</v>
      </c>
      <c r="J113" s="28">
        <v>3786</v>
      </c>
      <c r="K113" s="28">
        <v>3828</v>
      </c>
      <c r="L113" s="28">
        <v>3869</v>
      </c>
      <c r="M113" s="28">
        <v>3909</v>
      </c>
      <c r="N113" s="28">
        <v>3947</v>
      </c>
      <c r="O113" s="28">
        <v>3985</v>
      </c>
      <c r="Q113" s="29">
        <f t="shared" si="18"/>
        <v>1.0710553814002089E-2</v>
      </c>
      <c r="R113" s="29">
        <f t="shared" si="20"/>
        <v>1.0338588782631171E-2</v>
      </c>
      <c r="S113" s="29">
        <f t="shared" si="21"/>
        <v>9.721156305960604E-3</v>
      </c>
      <c r="T113" s="29">
        <f t="shared" si="22"/>
        <v>9.6275652394223459E-3</v>
      </c>
      <c r="U113" s="29">
        <f t="shared" si="23"/>
        <v>9.895770109338042E-3</v>
      </c>
      <c r="W113" s="28">
        <f t="shared" si="19"/>
        <v>3604</v>
      </c>
      <c r="X113" s="28">
        <f t="shared" si="14"/>
        <v>3642.6008359456632</v>
      </c>
      <c r="Y113" s="28">
        <f t="shared" si="15"/>
        <v>3680.2601880877742</v>
      </c>
      <c r="Z113" s="28">
        <f t="shared" si="16"/>
        <v>3716.0365726227797</v>
      </c>
      <c r="AA113" s="28">
        <f t="shared" si="17"/>
        <v>3751.8129571577851</v>
      </c>
    </row>
    <row r="114" spans="1:27" x14ac:dyDescent="0.25">
      <c r="A114" s="1">
        <v>109</v>
      </c>
      <c r="B114" t="s">
        <v>335</v>
      </c>
      <c r="C114" s="14" t="s">
        <v>463</v>
      </c>
      <c r="D114" s="14" t="s">
        <v>458</v>
      </c>
      <c r="E114" s="5">
        <v>21878.1093</v>
      </c>
      <c r="F114" s="6">
        <v>22256.600600000002</v>
      </c>
      <c r="G114" s="6">
        <v>22641.639800000001</v>
      </c>
      <c r="I114" s="28">
        <v>21576</v>
      </c>
      <c r="J114" s="28">
        <v>21828</v>
      </c>
      <c r="K114" s="28">
        <v>22072</v>
      </c>
      <c r="L114" s="28">
        <v>22309</v>
      </c>
      <c r="M114" s="28">
        <v>22538</v>
      </c>
      <c r="N114" s="28">
        <v>22760</v>
      </c>
      <c r="O114" s="28">
        <v>22975</v>
      </c>
      <c r="Q114" s="29">
        <f t="shared" si="18"/>
        <v>1.0737586081913737E-2</v>
      </c>
      <c r="R114" s="29">
        <f t="shared" si="20"/>
        <v>1.0264915504953159E-2</v>
      </c>
      <c r="S114" s="29">
        <f t="shared" si="21"/>
        <v>9.8500310586564915E-3</v>
      </c>
      <c r="T114" s="29">
        <f t="shared" si="22"/>
        <v>9.4463971880492086E-3</v>
      </c>
      <c r="U114" s="29">
        <f t="shared" si="23"/>
        <v>9.8537812505529523E-3</v>
      </c>
      <c r="W114" s="28">
        <f t="shared" si="19"/>
        <v>22641.639800000001</v>
      </c>
      <c r="X114" s="28">
        <f t="shared" si="14"/>
        <v>22884.756356388185</v>
      </c>
      <c r="Y114" s="28">
        <f t="shared" si="15"/>
        <v>23119.666446737952</v>
      </c>
      <c r="Z114" s="28">
        <f t="shared" si="16"/>
        <v>23347.395879304098</v>
      </c>
      <c r="AA114" s="28">
        <f t="shared" si="17"/>
        <v>23567.944654086627</v>
      </c>
    </row>
    <row r="115" spans="1:27" x14ac:dyDescent="0.25">
      <c r="A115" s="1">
        <v>110</v>
      </c>
      <c r="B115" t="s">
        <v>336</v>
      </c>
      <c r="C115" s="14" t="s">
        <v>463</v>
      </c>
      <c r="D115" s="14" t="s">
        <v>460</v>
      </c>
      <c r="E115" s="5">
        <v>4460</v>
      </c>
      <c r="F115" s="6">
        <v>4460</v>
      </c>
      <c r="G115" s="6">
        <v>4460</v>
      </c>
      <c r="I115" s="28">
        <v>4631</v>
      </c>
      <c r="J115" s="28">
        <v>4685</v>
      </c>
      <c r="K115" s="28">
        <v>4737</v>
      </c>
      <c r="L115" s="28">
        <v>4788</v>
      </c>
      <c r="M115" s="28">
        <v>4837</v>
      </c>
      <c r="N115" s="28">
        <v>4885</v>
      </c>
      <c r="O115" s="28">
        <v>4931</v>
      </c>
      <c r="Q115" s="29">
        <f t="shared" si="18"/>
        <v>1.0766307789740342E-2</v>
      </c>
      <c r="R115" s="29">
        <f t="shared" si="20"/>
        <v>1.023391812865497E-2</v>
      </c>
      <c r="S115" s="29">
        <f t="shared" si="21"/>
        <v>9.9235063055612988E-3</v>
      </c>
      <c r="T115" s="29">
        <f t="shared" si="22"/>
        <v>9.4165813715455481E-3</v>
      </c>
      <c r="U115" s="29">
        <f t="shared" si="23"/>
        <v>9.8580019352539384E-3</v>
      </c>
      <c r="W115" s="28">
        <f t="shared" si="19"/>
        <v>4460</v>
      </c>
      <c r="X115" s="28">
        <f t="shared" si="14"/>
        <v>4508.0177327422425</v>
      </c>
      <c r="Y115" s="28">
        <f t="shared" si="15"/>
        <v>4554.1524171416513</v>
      </c>
      <c r="Z115" s="28">
        <f t="shared" si="16"/>
        <v>4599.3455773696442</v>
      </c>
      <c r="AA115" s="28">
        <f t="shared" si="17"/>
        <v>4642.6556892548033</v>
      </c>
    </row>
    <row r="116" spans="1:27" x14ac:dyDescent="0.25">
      <c r="A116" s="1">
        <v>111</v>
      </c>
      <c r="B116" t="s">
        <v>337</v>
      </c>
      <c r="C116" s="14" t="s">
        <v>463</v>
      </c>
      <c r="D116" s="14" t="s">
        <v>458</v>
      </c>
      <c r="E116" s="5">
        <v>21620</v>
      </c>
      <c r="F116" s="6">
        <v>21620</v>
      </c>
      <c r="G116" s="6">
        <v>21620</v>
      </c>
      <c r="I116" s="28">
        <v>22448</v>
      </c>
      <c r="J116" s="28">
        <v>22709</v>
      </c>
      <c r="K116" s="28">
        <v>22963</v>
      </c>
      <c r="L116" s="28">
        <v>23210</v>
      </c>
      <c r="M116" s="28">
        <v>23448</v>
      </c>
      <c r="N116" s="28">
        <v>23679</v>
      </c>
      <c r="O116" s="28">
        <v>23903</v>
      </c>
      <c r="Q116" s="29">
        <f t="shared" si="18"/>
        <v>1.0756434263815704E-2</v>
      </c>
      <c r="R116" s="29">
        <f t="shared" si="20"/>
        <v>1.0254200775527789E-2</v>
      </c>
      <c r="S116" s="29">
        <f t="shared" si="21"/>
        <v>9.8515864892528143E-3</v>
      </c>
      <c r="T116" s="29">
        <f t="shared" si="22"/>
        <v>9.4598589467460616E-3</v>
      </c>
      <c r="U116" s="29">
        <f t="shared" si="23"/>
        <v>9.8552154038422223E-3</v>
      </c>
      <c r="W116" s="28">
        <f t="shared" si="19"/>
        <v>21620</v>
      </c>
      <c r="X116" s="28">
        <f t="shared" si="14"/>
        <v>21852.554108783697</v>
      </c>
      <c r="Y116" s="28">
        <f t="shared" si="15"/>
        <v>22076.634586073251</v>
      </c>
      <c r="Z116" s="28">
        <f t="shared" si="16"/>
        <v>22294.124461089581</v>
      </c>
      <c r="AA116" s="28">
        <f t="shared" si="17"/>
        <v>22505.023733832688</v>
      </c>
    </row>
    <row r="117" spans="1:27" x14ac:dyDescent="0.25">
      <c r="A117" s="1">
        <v>112</v>
      </c>
      <c r="B117" t="s">
        <v>338</v>
      </c>
      <c r="C117" s="14" t="s">
        <v>463</v>
      </c>
      <c r="D117" s="14" t="s">
        <v>460</v>
      </c>
      <c r="E117" s="5">
        <v>4835.8702999999996</v>
      </c>
      <c r="F117" s="6">
        <v>4885.1962000000003</v>
      </c>
      <c r="G117" s="6">
        <v>4935.0252</v>
      </c>
      <c r="I117" s="28">
        <v>4870</v>
      </c>
      <c r="J117" s="28">
        <v>4927</v>
      </c>
      <c r="K117" s="28">
        <v>4982</v>
      </c>
      <c r="L117" s="28">
        <v>5036</v>
      </c>
      <c r="M117" s="28">
        <v>5088</v>
      </c>
      <c r="N117" s="28">
        <v>5138</v>
      </c>
      <c r="O117" s="28">
        <v>5186</v>
      </c>
      <c r="Q117" s="29">
        <f t="shared" si="18"/>
        <v>1.0839020473705338E-2</v>
      </c>
      <c r="R117" s="29">
        <f t="shared" si="20"/>
        <v>1.0325655281969817E-2</v>
      </c>
      <c r="S117" s="29">
        <f t="shared" si="21"/>
        <v>9.8270440251572323E-3</v>
      </c>
      <c r="T117" s="29">
        <f t="shared" si="22"/>
        <v>9.3421564811210587E-3</v>
      </c>
      <c r="U117" s="29">
        <f t="shared" si="23"/>
        <v>9.8316185960827026E-3</v>
      </c>
      <c r="W117" s="28">
        <f t="shared" si="19"/>
        <v>4935.0252</v>
      </c>
      <c r="X117" s="28">
        <f t="shared" si="14"/>
        <v>4988.5160391810523</v>
      </c>
      <c r="Y117" s="28">
        <f t="shared" si="15"/>
        <v>5040.0257361702124</v>
      </c>
      <c r="Z117" s="28">
        <f t="shared" si="16"/>
        <v>5089.5542909674832</v>
      </c>
      <c r="AA117" s="28">
        <f t="shared" si="17"/>
        <v>5137.1017035728628</v>
      </c>
    </row>
    <row r="118" spans="1:27" x14ac:dyDescent="0.25">
      <c r="A118" s="1">
        <v>113</v>
      </c>
      <c r="B118" t="s">
        <v>339</v>
      </c>
      <c r="C118" s="14" t="s">
        <v>463</v>
      </c>
      <c r="D118" s="14" t="s">
        <v>458</v>
      </c>
      <c r="E118" s="5">
        <v>6924.7084999999997</v>
      </c>
      <c r="F118" s="6">
        <v>6951.8198000000002</v>
      </c>
      <c r="G118" s="6">
        <v>6975.4561000000003</v>
      </c>
      <c r="I118" s="28">
        <v>7119.0443129495297</v>
      </c>
      <c r="J118" s="28">
        <v>7203.0330379899451</v>
      </c>
      <c r="K118" s="28">
        <v>7284.022165707489</v>
      </c>
      <c r="L118" s="28">
        <v>7361.0118303278705</v>
      </c>
      <c r="M118" s="28">
        <v>7437.0016291739603</v>
      </c>
      <c r="N118" s="28">
        <v>7509.9918306971795</v>
      </c>
      <c r="O118" s="28">
        <v>7580.9823006718161</v>
      </c>
      <c r="Q118" s="29">
        <f t="shared" si="18"/>
        <v>1.0569663692518926E-2</v>
      </c>
      <c r="R118" s="29">
        <f t="shared" si="20"/>
        <v>1.0323281716924655E-2</v>
      </c>
      <c r="S118" s="29">
        <f t="shared" si="21"/>
        <v>9.8144662543695489E-3</v>
      </c>
      <c r="T118" s="29">
        <f t="shared" si="22"/>
        <v>9.4528025562507639E-3</v>
      </c>
      <c r="U118" s="29">
        <f t="shared" si="23"/>
        <v>9.8635168425149893E-3</v>
      </c>
      <c r="W118" s="28">
        <f t="shared" si="19"/>
        <v>6975.4561000000003</v>
      </c>
      <c r="X118" s="28">
        <f t="shared" si="14"/>
        <v>7049.1843250789307</v>
      </c>
      <c r="Y118" s="28">
        <f t="shared" si="15"/>
        <v>7121.9550407412507</v>
      </c>
      <c r="Z118" s="28">
        <f t="shared" si="16"/>
        <v>7191.8532281537427</v>
      </c>
      <c r="AA118" s="28">
        <f t="shared" si="17"/>
        <v>7259.8363967330151</v>
      </c>
    </row>
    <row r="119" spans="1:27" x14ac:dyDescent="0.25">
      <c r="A119" s="1">
        <v>114</v>
      </c>
      <c r="B119" t="s">
        <v>340</v>
      </c>
      <c r="C119" s="14" t="s">
        <v>463</v>
      </c>
      <c r="D119" s="14" t="s">
        <v>458</v>
      </c>
      <c r="E119" s="5">
        <v>104304.04580000001</v>
      </c>
      <c r="F119" s="6">
        <v>105294.9342</v>
      </c>
      <c r="G119" s="6">
        <v>106295.23609999999</v>
      </c>
      <c r="I119" s="28">
        <v>105268</v>
      </c>
      <c r="J119" s="28">
        <v>106494</v>
      </c>
      <c r="K119" s="28">
        <v>107685</v>
      </c>
      <c r="L119" s="28">
        <v>108841</v>
      </c>
      <c r="M119" s="28">
        <v>109961</v>
      </c>
      <c r="N119" s="28">
        <v>111045</v>
      </c>
      <c r="O119" s="28">
        <v>112092</v>
      </c>
      <c r="Q119" s="29">
        <f t="shared" si="18"/>
        <v>1.0735014161675256E-2</v>
      </c>
      <c r="R119" s="29">
        <f t="shared" si="20"/>
        <v>1.0290239891217464E-2</v>
      </c>
      <c r="S119" s="29">
        <f t="shared" si="21"/>
        <v>9.8580405780231174E-3</v>
      </c>
      <c r="T119" s="29">
        <f t="shared" si="22"/>
        <v>9.4286100229636627E-3</v>
      </c>
      <c r="U119" s="29">
        <f t="shared" si="23"/>
        <v>9.8589634974014153E-3</v>
      </c>
      <c r="W119" s="28">
        <f t="shared" si="19"/>
        <v>106295.23609999999</v>
      </c>
      <c r="X119" s="28">
        <f t="shared" si="14"/>
        <v>107436.31696485211</v>
      </c>
      <c r="Y119" s="28">
        <f t="shared" si="15"/>
        <v>108541.86243944932</v>
      </c>
      <c r="Z119" s="28">
        <f t="shared" si="16"/>
        <v>109611.87252379161</v>
      </c>
      <c r="AA119" s="28">
        <f t="shared" si="17"/>
        <v>110645.36012370525</v>
      </c>
    </row>
    <row r="120" spans="1:27" x14ac:dyDescent="0.25">
      <c r="A120" s="1">
        <v>115</v>
      </c>
      <c r="B120" t="s">
        <v>341</v>
      </c>
      <c r="C120" s="14" t="s">
        <v>463</v>
      </c>
      <c r="D120" s="14" t="s">
        <v>460</v>
      </c>
      <c r="E120" s="5">
        <v>1473</v>
      </c>
      <c r="F120" s="6">
        <v>1473</v>
      </c>
      <c r="G120" s="6">
        <v>1473</v>
      </c>
      <c r="I120" s="28">
        <v>1529</v>
      </c>
      <c r="J120" s="28">
        <v>1547</v>
      </c>
      <c r="K120" s="28">
        <v>1565</v>
      </c>
      <c r="L120" s="28">
        <v>1581</v>
      </c>
      <c r="M120" s="28">
        <v>1598</v>
      </c>
      <c r="N120" s="28">
        <v>1613</v>
      </c>
      <c r="O120" s="28">
        <v>1629</v>
      </c>
      <c r="Q120" s="29">
        <f t="shared" si="18"/>
        <v>1.0223642172523962E-2</v>
      </c>
      <c r="R120" s="29">
        <f t="shared" si="20"/>
        <v>1.0752688172043012E-2</v>
      </c>
      <c r="S120" s="29">
        <f t="shared" si="21"/>
        <v>9.3867334167709645E-3</v>
      </c>
      <c r="T120" s="29">
        <f t="shared" si="22"/>
        <v>9.9194048357098569E-3</v>
      </c>
      <c r="U120" s="29">
        <f t="shared" si="23"/>
        <v>1.001960880817461E-2</v>
      </c>
      <c r="W120" s="28">
        <f t="shared" si="19"/>
        <v>1473</v>
      </c>
      <c r="X120" s="28">
        <f t="shared" si="14"/>
        <v>1488.0594249201276</v>
      </c>
      <c r="Y120" s="28">
        <f t="shared" si="15"/>
        <v>1504.0600638977635</v>
      </c>
      <c r="Z120" s="28">
        <f t="shared" si="16"/>
        <v>1518.1782747603834</v>
      </c>
      <c r="AA120" s="28">
        <f t="shared" si="17"/>
        <v>1533.2376996805112</v>
      </c>
    </row>
    <row r="121" spans="1:27" x14ac:dyDescent="0.25">
      <c r="A121" s="1">
        <v>116</v>
      </c>
      <c r="B121" t="s">
        <v>342</v>
      </c>
      <c r="C121" s="14" t="s">
        <v>464</v>
      </c>
      <c r="D121" s="14" t="s">
        <v>460</v>
      </c>
      <c r="E121" s="5">
        <v>4214</v>
      </c>
      <c r="F121" s="6">
        <v>4214</v>
      </c>
      <c r="G121" s="6">
        <v>4214</v>
      </c>
      <c r="I121" s="28">
        <v>4375</v>
      </c>
      <c r="J121" s="28">
        <v>4426</v>
      </c>
      <c r="K121" s="28">
        <v>4476</v>
      </c>
      <c r="L121" s="28">
        <v>4524</v>
      </c>
      <c r="M121" s="28">
        <v>4570</v>
      </c>
      <c r="N121" s="28">
        <v>4615</v>
      </c>
      <c r="O121" s="28">
        <v>4659</v>
      </c>
      <c r="Q121" s="29">
        <f t="shared" si="18"/>
        <v>1.0723860589812333E-2</v>
      </c>
      <c r="R121" s="29">
        <f t="shared" si="20"/>
        <v>1.0167992926613616E-2</v>
      </c>
      <c r="S121" s="29">
        <f t="shared" si="21"/>
        <v>9.8468271334792128E-3</v>
      </c>
      <c r="T121" s="29">
        <f t="shared" si="22"/>
        <v>9.5341278439869982E-3</v>
      </c>
      <c r="U121" s="29">
        <f t="shared" si="23"/>
        <v>9.8496493013599425E-3</v>
      </c>
      <c r="W121" s="28">
        <f t="shared" si="19"/>
        <v>4214</v>
      </c>
      <c r="X121" s="28">
        <f t="shared" si="14"/>
        <v>4259.1903485254688</v>
      </c>
      <c r="Y121" s="28">
        <f t="shared" si="15"/>
        <v>4302.4977658623766</v>
      </c>
      <c r="Z121" s="28">
        <f t="shared" si="16"/>
        <v>4344.8637176050042</v>
      </c>
      <c r="AA121" s="28">
        <f t="shared" si="17"/>
        <v>4386.2882037533518</v>
      </c>
    </row>
    <row r="122" spans="1:27" x14ac:dyDescent="0.25">
      <c r="A122" s="1">
        <v>117</v>
      </c>
      <c r="B122" t="s">
        <v>343</v>
      </c>
      <c r="C122" s="14" t="s">
        <v>463</v>
      </c>
      <c r="D122" s="14" t="s">
        <v>458</v>
      </c>
      <c r="E122" s="5">
        <v>42326.8079</v>
      </c>
      <c r="F122" s="6">
        <v>42945.482000000004</v>
      </c>
      <c r="G122" s="6">
        <v>43551.1273</v>
      </c>
      <c r="I122" s="28">
        <v>42075.940655316263</v>
      </c>
      <c r="J122" s="28">
        <v>42565.228793124101</v>
      </c>
      <c r="K122" s="28">
        <v>43043.160146301962</v>
      </c>
      <c r="L122" s="28">
        <v>43503.109923815711</v>
      </c>
      <c r="M122" s="28">
        <v>43950.756517980328</v>
      </c>
      <c r="N122" s="28">
        <v>44383.260732638315</v>
      </c>
      <c r="O122" s="28">
        <v>46867.59</v>
      </c>
      <c r="Q122" s="29">
        <f t="shared" si="18"/>
        <v>1.0685780875530491E-2</v>
      </c>
      <c r="R122" s="29">
        <f t="shared" si="20"/>
        <v>1.0289990645463098E-2</v>
      </c>
      <c r="S122" s="29">
        <f t="shared" si="21"/>
        <v>9.8406546080964264E-3</v>
      </c>
      <c r="T122" s="29">
        <f t="shared" si="22"/>
        <v>5.5974464839956418E-2</v>
      </c>
      <c r="U122" s="29">
        <f t="shared" si="23"/>
        <v>2.5368370031171983E-2</v>
      </c>
      <c r="W122" s="28">
        <f t="shared" si="19"/>
        <v>43551.1273</v>
      </c>
      <c r="X122" s="28">
        <f t="shared" si="14"/>
        <v>44016.505103210133</v>
      </c>
      <c r="Y122" s="28">
        <f t="shared" si="15"/>
        <v>44469.434528968151</v>
      </c>
      <c r="Z122" s="28">
        <f t="shared" si="16"/>
        <v>44907.042874785089</v>
      </c>
      <c r="AA122" s="28">
        <f t="shared" si="17"/>
        <v>47420.690567246165</v>
      </c>
    </row>
    <row r="123" spans="1:27" x14ac:dyDescent="0.25">
      <c r="A123" s="1">
        <v>118</v>
      </c>
      <c r="B123" t="s">
        <v>344</v>
      </c>
      <c r="C123" s="14" t="s">
        <v>463</v>
      </c>
      <c r="D123" s="14" t="s">
        <v>460</v>
      </c>
      <c r="E123" s="5">
        <v>96351.823099999994</v>
      </c>
      <c r="F123" s="6">
        <v>97402.246700000003</v>
      </c>
      <c r="G123" s="6">
        <v>98460.797200000001</v>
      </c>
      <c r="I123" s="28">
        <v>96854.195072218659</v>
      </c>
      <c r="J123" s="28">
        <v>97983.185011077017</v>
      </c>
      <c r="K123" s="28">
        <v>99079.320745365418</v>
      </c>
      <c r="L123" s="28">
        <v>100586</v>
      </c>
      <c r="M123" s="28">
        <v>101621</v>
      </c>
      <c r="N123" s="28">
        <v>102623</v>
      </c>
      <c r="O123" s="28">
        <v>103591</v>
      </c>
      <c r="Q123" s="29">
        <f t="shared" si="18"/>
        <v>1.5206798384364777E-2</v>
      </c>
      <c r="R123" s="29">
        <f t="shared" si="20"/>
        <v>1.0289702344262621E-2</v>
      </c>
      <c r="S123" s="29">
        <f t="shared" si="21"/>
        <v>9.860166697828205E-3</v>
      </c>
      <c r="T123" s="29">
        <f t="shared" si="22"/>
        <v>9.4325833390175688E-3</v>
      </c>
      <c r="U123" s="29">
        <f t="shared" si="23"/>
        <v>9.8608174603694639E-3</v>
      </c>
      <c r="W123" s="28">
        <f t="shared" si="19"/>
        <v>98460.797200000001</v>
      </c>
      <c r="X123" s="28">
        <f t="shared" si="14"/>
        <v>99958.070691784218</v>
      </c>
      <c r="Y123" s="28">
        <f t="shared" si="15"/>
        <v>100986.60948610943</v>
      </c>
      <c r="Z123" s="28">
        <f t="shared" si="16"/>
        <v>101982.35428989095</v>
      </c>
      <c r="AA123" s="28">
        <f t="shared" si="17"/>
        <v>102944.31134583957</v>
      </c>
    </row>
    <row r="124" spans="1:27" x14ac:dyDescent="0.25">
      <c r="A124" s="1">
        <v>119</v>
      </c>
      <c r="B124" t="s">
        <v>345</v>
      </c>
      <c r="C124" s="14" t="s">
        <v>463</v>
      </c>
      <c r="D124" s="14" t="s">
        <v>460</v>
      </c>
      <c r="E124" s="5">
        <v>2361</v>
      </c>
      <c r="F124" s="6">
        <v>2361</v>
      </c>
      <c r="G124" s="6">
        <v>2361</v>
      </c>
      <c r="I124" s="28">
        <v>2451</v>
      </c>
      <c r="J124" s="28">
        <v>2480</v>
      </c>
      <c r="K124" s="28">
        <v>2508</v>
      </c>
      <c r="L124" s="28">
        <v>2535</v>
      </c>
      <c r="M124" s="28">
        <v>2561</v>
      </c>
      <c r="N124" s="28">
        <v>2586</v>
      </c>
      <c r="O124" s="28">
        <v>2610</v>
      </c>
      <c r="Q124" s="29">
        <f t="shared" si="18"/>
        <v>1.076555023923445E-2</v>
      </c>
      <c r="R124" s="29">
        <f t="shared" si="20"/>
        <v>1.0256410256410256E-2</v>
      </c>
      <c r="S124" s="29">
        <f t="shared" si="21"/>
        <v>9.7618117922686452E-3</v>
      </c>
      <c r="T124" s="29">
        <f t="shared" si="22"/>
        <v>9.2807424593967514E-3</v>
      </c>
      <c r="U124" s="29">
        <f t="shared" si="23"/>
        <v>9.7663215026918843E-3</v>
      </c>
      <c r="W124" s="28">
        <f t="shared" si="19"/>
        <v>2361</v>
      </c>
      <c r="X124" s="28">
        <f t="shared" si="14"/>
        <v>2386.4174641148329</v>
      </c>
      <c r="Y124" s="28">
        <f t="shared" si="15"/>
        <v>2410.893540669857</v>
      </c>
      <c r="Z124" s="28">
        <f t="shared" si="16"/>
        <v>2434.4282296650722</v>
      </c>
      <c r="AA124" s="28">
        <f t="shared" si="17"/>
        <v>2457.021531100479</v>
      </c>
    </row>
    <row r="125" spans="1:27" x14ac:dyDescent="0.25">
      <c r="A125" s="1">
        <v>120</v>
      </c>
      <c r="B125" t="s">
        <v>346</v>
      </c>
      <c r="C125" s="14" t="s">
        <v>463</v>
      </c>
      <c r="D125" s="14" t="s">
        <v>458</v>
      </c>
      <c r="E125" s="5">
        <v>2056.7530999999999</v>
      </c>
      <c r="F125" s="6">
        <v>2070.1219999999998</v>
      </c>
      <c r="G125" s="6">
        <v>2083.5778</v>
      </c>
      <c r="I125" s="28">
        <v>2094</v>
      </c>
      <c r="J125" s="28">
        <v>2119</v>
      </c>
      <c r="K125" s="28">
        <v>2142</v>
      </c>
      <c r="L125" s="28">
        <v>2165</v>
      </c>
      <c r="M125" s="28">
        <v>2188</v>
      </c>
      <c r="N125" s="28">
        <v>2209</v>
      </c>
      <c r="O125" s="28">
        <v>2230</v>
      </c>
      <c r="Q125" s="29">
        <f t="shared" si="18"/>
        <v>1.0737628384687208E-2</v>
      </c>
      <c r="R125" s="29">
        <f t="shared" si="20"/>
        <v>1.0623556581986143E-2</v>
      </c>
      <c r="S125" s="29">
        <f t="shared" si="21"/>
        <v>9.5978062157221211E-3</v>
      </c>
      <c r="T125" s="29">
        <f t="shared" si="22"/>
        <v>9.5065640561339971E-3</v>
      </c>
      <c r="U125" s="29">
        <f t="shared" si="23"/>
        <v>9.9093089512807542E-3</v>
      </c>
      <c r="W125" s="28">
        <f t="shared" si="19"/>
        <v>2083.5778</v>
      </c>
      <c r="X125" s="28">
        <f t="shared" si="14"/>
        <v>2105.9504841269841</v>
      </c>
      <c r="Y125" s="28">
        <f t="shared" si="15"/>
        <v>2128.3231682539681</v>
      </c>
      <c r="Z125" s="28">
        <f t="shared" si="16"/>
        <v>2148.7504015873014</v>
      </c>
      <c r="AA125" s="28">
        <f t="shared" si="17"/>
        <v>2169.1776349206348</v>
      </c>
    </row>
    <row r="126" spans="1:27" x14ac:dyDescent="0.25">
      <c r="A126" s="1">
        <v>121</v>
      </c>
      <c r="B126" t="s">
        <v>347</v>
      </c>
      <c r="C126" s="14" t="s">
        <v>464</v>
      </c>
      <c r="D126" s="14" t="s">
        <v>460</v>
      </c>
      <c r="E126" s="5">
        <v>6925.1835000000001</v>
      </c>
      <c r="F126" s="6">
        <v>6946.6514999999999</v>
      </c>
      <c r="G126" s="6">
        <v>6968.1862000000001</v>
      </c>
      <c r="I126" s="28">
        <v>7124</v>
      </c>
      <c r="J126" s="28">
        <v>7207</v>
      </c>
      <c r="K126" s="28">
        <v>7287</v>
      </c>
      <c r="L126" s="28">
        <v>7366</v>
      </c>
      <c r="M126" s="28">
        <v>7441</v>
      </c>
      <c r="N126" s="28">
        <v>7515</v>
      </c>
      <c r="O126" s="28">
        <v>7586</v>
      </c>
      <c r="Q126" s="29">
        <f t="shared" si="18"/>
        <v>1.0841224097708248E-2</v>
      </c>
      <c r="R126" s="29">
        <f t="shared" si="20"/>
        <v>1.0181916915557969E-2</v>
      </c>
      <c r="S126" s="29">
        <f t="shared" si="21"/>
        <v>9.9448998790485146E-3</v>
      </c>
      <c r="T126" s="29">
        <f t="shared" si="22"/>
        <v>9.4477711244178308E-3</v>
      </c>
      <c r="U126" s="29">
        <f t="shared" si="23"/>
        <v>9.8581959730081048E-3</v>
      </c>
      <c r="W126" s="28">
        <f t="shared" si="19"/>
        <v>6968.1862000000001</v>
      </c>
      <c r="X126" s="28">
        <f t="shared" si="14"/>
        <v>7043.7298681487582</v>
      </c>
      <c r="Y126" s="28">
        <f t="shared" si="15"/>
        <v>7115.4485404418829</v>
      </c>
      <c r="Z126" s="28">
        <f t="shared" si="16"/>
        <v>7186.2109637711001</v>
      </c>
      <c r="AA126" s="28">
        <f t="shared" si="17"/>
        <v>7254.1046402085913</v>
      </c>
    </row>
    <row r="127" spans="1:27" x14ac:dyDescent="0.25">
      <c r="A127" s="1">
        <v>122</v>
      </c>
      <c r="B127" t="s">
        <v>348</v>
      </c>
      <c r="C127" s="14" t="s">
        <v>463</v>
      </c>
      <c r="D127" s="14" t="s">
        <v>460</v>
      </c>
      <c r="E127" s="5">
        <v>15258</v>
      </c>
      <c r="F127" s="6">
        <v>15258</v>
      </c>
      <c r="G127" s="6">
        <v>15258</v>
      </c>
      <c r="I127" s="28">
        <v>15842</v>
      </c>
      <c r="J127" s="28">
        <v>16027</v>
      </c>
      <c r="K127" s="28">
        <v>16206</v>
      </c>
      <c r="L127" s="28">
        <v>16380</v>
      </c>
      <c r="M127" s="28">
        <v>16548</v>
      </c>
      <c r="N127" s="28">
        <v>16711</v>
      </c>
      <c r="O127" s="28">
        <v>16869</v>
      </c>
      <c r="Q127" s="29">
        <f t="shared" si="18"/>
        <v>1.0736764161421697E-2</v>
      </c>
      <c r="R127" s="29">
        <f t="shared" si="20"/>
        <v>1.0256410256410256E-2</v>
      </c>
      <c r="S127" s="29">
        <f t="shared" si="21"/>
        <v>9.8501329465796473E-3</v>
      </c>
      <c r="T127" s="29">
        <f t="shared" si="22"/>
        <v>9.4548500987373593E-3</v>
      </c>
      <c r="U127" s="29">
        <f t="shared" si="23"/>
        <v>9.8537977672424216E-3</v>
      </c>
      <c r="W127" s="28">
        <f t="shared" si="19"/>
        <v>15258</v>
      </c>
      <c r="X127" s="28">
        <f t="shared" si="14"/>
        <v>15421.821547574973</v>
      </c>
      <c r="Y127" s="28">
        <f t="shared" si="15"/>
        <v>15579.994076268049</v>
      </c>
      <c r="Z127" s="28">
        <f t="shared" si="16"/>
        <v>15733.459089226213</v>
      </c>
      <c r="AA127" s="28">
        <f t="shared" si="17"/>
        <v>15882.216586449462</v>
      </c>
    </row>
    <row r="128" spans="1:27" x14ac:dyDescent="0.25">
      <c r="A128" s="1">
        <v>123</v>
      </c>
      <c r="B128" t="s">
        <v>349</v>
      </c>
      <c r="C128" s="14" t="s">
        <v>463</v>
      </c>
      <c r="D128" s="14" t="s">
        <v>460</v>
      </c>
      <c r="E128" s="5">
        <v>1035.9598000000001</v>
      </c>
      <c r="F128" s="6">
        <v>1055.1251</v>
      </c>
      <c r="G128" s="6">
        <v>1074.6449</v>
      </c>
      <c r="I128" s="28">
        <v>1018</v>
      </c>
      <c r="J128" s="28">
        <v>1030</v>
      </c>
      <c r="K128" s="28">
        <v>1041</v>
      </c>
      <c r="L128" s="28">
        <v>1053</v>
      </c>
      <c r="M128" s="28">
        <v>1063</v>
      </c>
      <c r="N128" s="28">
        <v>1074</v>
      </c>
      <c r="O128" s="28">
        <v>1084</v>
      </c>
      <c r="Q128" s="29">
        <f t="shared" si="18"/>
        <v>1.1527377521613832E-2</v>
      </c>
      <c r="R128" s="29">
        <f t="shared" si="20"/>
        <v>9.4966761633428296E-3</v>
      </c>
      <c r="S128" s="29">
        <f t="shared" si="21"/>
        <v>1.0348071495766699E-2</v>
      </c>
      <c r="T128" s="29">
        <f t="shared" si="22"/>
        <v>9.3109869646182501E-3</v>
      </c>
      <c r="U128" s="29">
        <f t="shared" si="23"/>
        <v>9.7185782079092595E-3</v>
      </c>
      <c r="W128" s="28">
        <f t="shared" si="19"/>
        <v>1074.6449</v>
      </c>
      <c r="X128" s="28">
        <f t="shared" si="14"/>
        <v>1087.0327374639769</v>
      </c>
      <c r="Y128" s="28">
        <f t="shared" si="15"/>
        <v>1097.3559353506243</v>
      </c>
      <c r="Z128" s="28">
        <f t="shared" si="16"/>
        <v>1108.7114530259364</v>
      </c>
      <c r="AA128" s="28">
        <f t="shared" si="17"/>
        <v>1119.0346509125839</v>
      </c>
    </row>
    <row r="129" spans="1:27" x14ac:dyDescent="0.25">
      <c r="A129" s="1">
        <v>124</v>
      </c>
      <c r="B129" t="s">
        <v>350</v>
      </c>
      <c r="C129" s="14" t="s">
        <v>463</v>
      </c>
      <c r="D129" s="14" t="s">
        <v>459</v>
      </c>
      <c r="E129" s="5">
        <v>203597.38649999999</v>
      </c>
      <c r="F129" s="6">
        <v>206447.75</v>
      </c>
      <c r="G129" s="6">
        <v>209338.01850000001</v>
      </c>
      <c r="I129" s="28">
        <v>202756</v>
      </c>
      <c r="J129" s="28">
        <v>205118</v>
      </c>
      <c r="K129" s="28">
        <v>207412</v>
      </c>
      <c r="L129" s="28">
        <v>209637</v>
      </c>
      <c r="M129" s="28">
        <v>211794</v>
      </c>
      <c r="N129" s="28">
        <v>213882</v>
      </c>
      <c r="O129" s="28">
        <v>215900</v>
      </c>
      <c r="Q129" s="29">
        <f t="shared" si="18"/>
        <v>1.0727441035234219E-2</v>
      </c>
      <c r="R129" s="29">
        <f t="shared" si="20"/>
        <v>1.0289214213139856E-2</v>
      </c>
      <c r="S129" s="29">
        <f t="shared" si="21"/>
        <v>9.858636221989292E-3</v>
      </c>
      <c r="T129" s="29">
        <f t="shared" si="22"/>
        <v>9.4351090788378639E-3</v>
      </c>
      <c r="U129" s="29">
        <f t="shared" si="23"/>
        <v>9.8609865046556718E-3</v>
      </c>
      <c r="W129" s="28">
        <f t="shared" si="19"/>
        <v>209338.01850000001</v>
      </c>
      <c r="X129" s="28">
        <f t="shared" si="14"/>
        <v>211583.67974989154</v>
      </c>
      <c r="Y129" s="28">
        <f t="shared" si="15"/>
        <v>213760.70955484256</v>
      </c>
      <c r="Z129" s="28">
        <f t="shared" si="16"/>
        <v>215868.09862889803</v>
      </c>
      <c r="AA129" s="28">
        <f t="shared" si="17"/>
        <v>217904.83768610301</v>
      </c>
    </row>
    <row r="130" spans="1:27" x14ac:dyDescent="0.25">
      <c r="A130" s="1">
        <v>125</v>
      </c>
      <c r="B130" t="s">
        <v>351</v>
      </c>
      <c r="C130" s="14" t="s">
        <v>464</v>
      </c>
      <c r="D130" s="14" t="s">
        <v>460</v>
      </c>
      <c r="E130" s="5">
        <v>1609</v>
      </c>
      <c r="F130" s="6">
        <v>1609</v>
      </c>
      <c r="G130" s="6">
        <v>1609</v>
      </c>
      <c r="I130" s="28">
        <v>1671</v>
      </c>
      <c r="J130" s="28">
        <v>1690</v>
      </c>
      <c r="K130" s="28">
        <v>1709</v>
      </c>
      <c r="L130" s="28">
        <v>1727</v>
      </c>
      <c r="M130" s="28">
        <v>1745</v>
      </c>
      <c r="N130" s="28">
        <v>1762</v>
      </c>
      <c r="O130" s="28">
        <v>1779</v>
      </c>
      <c r="Q130" s="29">
        <f t="shared" si="18"/>
        <v>1.0532475131655939E-2</v>
      </c>
      <c r="R130" s="29">
        <f t="shared" si="20"/>
        <v>1.0422698320787493E-2</v>
      </c>
      <c r="S130" s="29">
        <f t="shared" si="21"/>
        <v>9.7421203438395419E-3</v>
      </c>
      <c r="T130" s="29">
        <f t="shared" si="22"/>
        <v>9.6481271282633368E-3</v>
      </c>
      <c r="U130" s="29">
        <f t="shared" si="23"/>
        <v>9.9376485976301245E-3</v>
      </c>
      <c r="W130" s="28">
        <f t="shared" si="19"/>
        <v>1609</v>
      </c>
      <c r="X130" s="28">
        <f t="shared" si="14"/>
        <v>1625.9467524868346</v>
      </c>
      <c r="Y130" s="28">
        <f t="shared" si="15"/>
        <v>1642.8935049736692</v>
      </c>
      <c r="Z130" s="28">
        <f t="shared" si="16"/>
        <v>1658.898771211235</v>
      </c>
      <c r="AA130" s="28">
        <f t="shared" si="17"/>
        <v>1674.9040374488009</v>
      </c>
    </row>
    <row r="131" spans="1:27" x14ac:dyDescent="0.25">
      <c r="A131" s="1">
        <v>126</v>
      </c>
      <c r="B131" t="s">
        <v>352</v>
      </c>
      <c r="C131" s="14" t="s">
        <v>463</v>
      </c>
      <c r="D131" s="14" t="s">
        <v>459</v>
      </c>
      <c r="E131" s="5">
        <v>6581.9584999999997</v>
      </c>
      <c r="F131" s="6">
        <v>6716.2304000000004</v>
      </c>
      <c r="G131" s="6">
        <v>6853.2415000000001</v>
      </c>
      <c r="I131" s="28">
        <v>6432</v>
      </c>
      <c r="J131" s="28">
        <v>6507</v>
      </c>
      <c r="K131" s="28">
        <v>6580</v>
      </c>
      <c r="L131" s="28">
        <v>6650</v>
      </c>
      <c r="M131" s="28">
        <v>6719</v>
      </c>
      <c r="N131" s="28">
        <v>6785</v>
      </c>
      <c r="O131" s="28">
        <v>6849</v>
      </c>
      <c r="Q131" s="29">
        <f t="shared" si="18"/>
        <v>1.0638297872340425E-2</v>
      </c>
      <c r="R131" s="29">
        <f t="shared" si="20"/>
        <v>1.0375939849624059E-2</v>
      </c>
      <c r="S131" s="29">
        <f t="shared" si="21"/>
        <v>9.8228903110581939E-3</v>
      </c>
      <c r="T131" s="29">
        <f t="shared" si="22"/>
        <v>9.4325718496683867E-3</v>
      </c>
      <c r="U131" s="29">
        <f t="shared" si="23"/>
        <v>9.8771340034502133E-3</v>
      </c>
      <c r="W131" s="28">
        <f t="shared" si="19"/>
        <v>6853.2415000000001</v>
      </c>
      <c r="X131" s="28">
        <f t="shared" si="14"/>
        <v>6926.1483244680858</v>
      </c>
      <c r="Y131" s="28">
        <f t="shared" si="15"/>
        <v>6998.0136228723413</v>
      </c>
      <c r="Z131" s="28">
        <f t="shared" si="16"/>
        <v>7066.7543430851074</v>
      </c>
      <c r="AA131" s="28">
        <f t="shared" si="17"/>
        <v>7133.4120111702141</v>
      </c>
    </row>
    <row r="132" spans="1:27" x14ac:dyDescent="0.25">
      <c r="A132" s="1">
        <v>127</v>
      </c>
      <c r="B132" t="s">
        <v>353</v>
      </c>
      <c r="C132" s="14" t="s">
        <v>463</v>
      </c>
      <c r="D132" s="14" t="s">
        <v>458</v>
      </c>
      <c r="E132" s="5">
        <v>7641</v>
      </c>
      <c r="F132" s="6">
        <v>7641</v>
      </c>
      <c r="G132" s="6">
        <v>7641</v>
      </c>
      <c r="I132" s="28">
        <v>7934</v>
      </c>
      <c r="J132" s="28">
        <v>8026</v>
      </c>
      <c r="K132" s="28">
        <v>8116</v>
      </c>
      <c r="L132" s="28">
        <v>8203</v>
      </c>
      <c r="M132" s="28">
        <v>8287</v>
      </c>
      <c r="N132" s="28">
        <v>8369</v>
      </c>
      <c r="O132" s="28">
        <v>8448</v>
      </c>
      <c r="Q132" s="29">
        <f t="shared" si="18"/>
        <v>1.0719566288812222E-2</v>
      </c>
      <c r="R132" s="29">
        <f t="shared" si="20"/>
        <v>1.0240156040472998E-2</v>
      </c>
      <c r="S132" s="29">
        <f t="shared" si="21"/>
        <v>9.8950162905755996E-3</v>
      </c>
      <c r="T132" s="29">
        <f t="shared" si="22"/>
        <v>9.4395985183414986E-3</v>
      </c>
      <c r="U132" s="29">
        <f t="shared" si="23"/>
        <v>9.8582569497966989E-3</v>
      </c>
      <c r="W132" s="28">
        <f t="shared" si="19"/>
        <v>7641</v>
      </c>
      <c r="X132" s="28">
        <f t="shared" si="14"/>
        <v>7722.9082060128139</v>
      </c>
      <c r="Y132" s="28">
        <f t="shared" si="15"/>
        <v>7801.9919911286343</v>
      </c>
      <c r="Z132" s="28">
        <f t="shared" si="16"/>
        <v>7879.1928289797916</v>
      </c>
      <c r="AA132" s="28">
        <f t="shared" si="17"/>
        <v>7953.5692459339562</v>
      </c>
    </row>
    <row r="133" spans="1:27" x14ac:dyDescent="0.25">
      <c r="A133" s="1">
        <v>128</v>
      </c>
      <c r="B133" t="s">
        <v>354</v>
      </c>
      <c r="C133" s="14" t="s">
        <v>463</v>
      </c>
      <c r="D133" s="14" t="s">
        <v>459</v>
      </c>
      <c r="E133" s="5">
        <v>2017.6928</v>
      </c>
      <c r="F133" s="6">
        <v>2030.4042999999999</v>
      </c>
      <c r="G133" s="6">
        <v>2043.1958</v>
      </c>
      <c r="I133" s="28">
        <v>2056</v>
      </c>
      <c r="J133" s="28">
        <v>2080</v>
      </c>
      <c r="K133" s="28">
        <v>2103</v>
      </c>
      <c r="L133" s="28">
        <v>2126</v>
      </c>
      <c r="M133" s="28">
        <v>2147</v>
      </c>
      <c r="N133" s="28">
        <v>2169</v>
      </c>
      <c r="O133" s="28">
        <v>2189</v>
      </c>
      <c r="Q133" s="29">
        <f t="shared" si="18"/>
        <v>1.0936757013789824E-2</v>
      </c>
      <c r="R133" s="29">
        <f t="shared" si="20"/>
        <v>9.8777046095954845E-3</v>
      </c>
      <c r="S133" s="29">
        <f t="shared" si="21"/>
        <v>1.0246856078248719E-2</v>
      </c>
      <c r="T133" s="29">
        <f t="shared" si="22"/>
        <v>9.2208390963577688E-3</v>
      </c>
      <c r="U133" s="29">
        <f t="shared" si="23"/>
        <v>9.7817999280673251E-3</v>
      </c>
      <c r="W133" s="28">
        <f t="shared" si="19"/>
        <v>2043.1958</v>
      </c>
      <c r="X133" s="28">
        <f t="shared" si="14"/>
        <v>2065.5417359961962</v>
      </c>
      <c r="Y133" s="28">
        <f t="shared" si="15"/>
        <v>2085.9445471231575</v>
      </c>
      <c r="Z133" s="28">
        <f t="shared" si="16"/>
        <v>2107.318920684736</v>
      </c>
      <c r="AA133" s="28">
        <f t="shared" si="17"/>
        <v>2126.7501693770801</v>
      </c>
    </row>
    <row r="134" spans="1:27" x14ac:dyDescent="0.25">
      <c r="A134" s="1">
        <v>129</v>
      </c>
      <c r="B134" t="s">
        <v>355</v>
      </c>
      <c r="C134" s="14" t="s">
        <v>464</v>
      </c>
      <c r="D134" s="14" t="s">
        <v>460</v>
      </c>
      <c r="E134" s="5">
        <v>12484.598400000001</v>
      </c>
      <c r="F134" s="6">
        <v>12446.928</v>
      </c>
      <c r="G134" s="6">
        <v>12424.953600000001</v>
      </c>
      <c r="I134" s="28">
        <v>12591.63721206869</v>
      </c>
      <c r="J134" s="28">
        <v>12738.455114689801</v>
      </c>
      <c r="K134" s="28">
        <v>12880.823989958755</v>
      </c>
      <c r="L134" s="28">
        <v>13018.743837875556</v>
      </c>
      <c r="M134" s="28">
        <v>13153.104463910633</v>
      </c>
      <c r="N134" s="28">
        <v>13282.126257123124</v>
      </c>
      <c r="O134" s="28">
        <v>14917.32</v>
      </c>
      <c r="Q134" s="29">
        <f t="shared" si="18"/>
        <v>1.070737772865433E-2</v>
      </c>
      <c r="R134" s="29">
        <f t="shared" si="20"/>
        <v>1.0320552252067548E-2</v>
      </c>
      <c r="S134" s="29">
        <f t="shared" si="21"/>
        <v>9.8092274387768606E-3</v>
      </c>
      <c r="T134" s="29">
        <f t="shared" si="22"/>
        <v>0.12311234746770545</v>
      </c>
      <c r="U134" s="29">
        <f t="shared" si="23"/>
        <v>4.7747375719516622E-2</v>
      </c>
      <c r="W134" s="28">
        <f t="shared" si="19"/>
        <v>12424.953600000001</v>
      </c>
      <c r="X134" s="28">
        <f t="shared" ref="X134:X197" si="24">W134*(1+Q134)</f>
        <v>12557.992271456205</v>
      </c>
      <c r="Y134" s="28">
        <f t="shared" ref="Y134:Y197" si="25">X134*(1+R134)</f>
        <v>12687.597686874829</v>
      </c>
      <c r="Z134" s="28">
        <f t="shared" ref="Z134:Z197" si="26">Y134*(1+S134)</f>
        <v>12812.053218237084</v>
      </c>
      <c r="AA134" s="28">
        <f t="shared" ref="AA134:AA197" si="27">Z134*(1+T134)</f>
        <v>14389.375165815421</v>
      </c>
    </row>
    <row r="135" spans="1:27" x14ac:dyDescent="0.25">
      <c r="A135" s="1">
        <v>130</v>
      </c>
      <c r="B135" t="s">
        <v>356</v>
      </c>
      <c r="C135" s="14" t="s">
        <v>465</v>
      </c>
      <c r="D135" s="14" t="s">
        <v>458</v>
      </c>
      <c r="E135" s="5">
        <v>1250</v>
      </c>
      <c r="F135" s="6">
        <v>1250</v>
      </c>
      <c r="G135" s="6">
        <v>1250</v>
      </c>
      <c r="I135" s="28">
        <v>1298</v>
      </c>
      <c r="J135" s="28">
        <v>1313</v>
      </c>
      <c r="K135" s="28">
        <v>1328</v>
      </c>
      <c r="L135" s="28">
        <v>1342</v>
      </c>
      <c r="M135" s="28">
        <v>1356</v>
      </c>
      <c r="N135" s="28">
        <v>1369</v>
      </c>
      <c r="O135" s="28">
        <v>1382</v>
      </c>
      <c r="Q135" s="29">
        <f t="shared" ref="Q135:Q198" si="28">(L135-K135)/K135</f>
        <v>1.0542168674698794E-2</v>
      </c>
      <c r="R135" s="29">
        <f t="shared" si="20"/>
        <v>1.0432190760059613E-2</v>
      </c>
      <c r="S135" s="29">
        <f t="shared" si="21"/>
        <v>9.5870206489675515E-3</v>
      </c>
      <c r="T135" s="29">
        <f t="shared" si="22"/>
        <v>9.4959824689554422E-3</v>
      </c>
      <c r="U135" s="29">
        <f t="shared" si="23"/>
        <v>9.8383979593275345E-3</v>
      </c>
      <c r="W135" s="28">
        <f t="shared" ref="W135:W198" si="29">G135</f>
        <v>1250</v>
      </c>
      <c r="X135" s="28">
        <f t="shared" si="24"/>
        <v>1263.1777108433735</v>
      </c>
      <c r="Y135" s="28">
        <f t="shared" si="25"/>
        <v>1276.3554216867469</v>
      </c>
      <c r="Z135" s="28">
        <f t="shared" si="26"/>
        <v>1288.5918674698796</v>
      </c>
      <c r="AA135" s="28">
        <f t="shared" si="27"/>
        <v>1300.8283132530121</v>
      </c>
    </row>
    <row r="136" spans="1:27" x14ac:dyDescent="0.25">
      <c r="A136" s="1">
        <v>131</v>
      </c>
      <c r="B136" t="s">
        <v>357</v>
      </c>
      <c r="C136" s="14" t="s">
        <v>463</v>
      </c>
      <c r="D136" s="14" t="s">
        <v>459</v>
      </c>
      <c r="E136" s="5">
        <v>26139.355200000002</v>
      </c>
      <c r="F136" s="6">
        <v>26142.513599999998</v>
      </c>
      <c r="G136" s="6">
        <v>26148.830399999999</v>
      </c>
      <c r="I136" s="28">
        <v>27134.005696513763</v>
      </c>
      <c r="J136" s="28">
        <v>27449.680013577985</v>
      </c>
      <c r="K136" s="28">
        <v>27756.363606422019</v>
      </c>
      <c r="L136" s="28">
        <v>28054.056475045873</v>
      </c>
      <c r="M136" s="28">
        <v>28343.757588807341</v>
      </c>
      <c r="N136" s="28">
        <v>28621.471070275231</v>
      </c>
      <c r="O136" s="28">
        <v>28923</v>
      </c>
      <c r="Q136" s="29">
        <f t="shared" si="28"/>
        <v>1.0725211445024301E-2</v>
      </c>
      <c r="R136" s="29">
        <f t="shared" si="20"/>
        <v>1.032653206566251E-2</v>
      </c>
      <c r="S136" s="29">
        <f t="shared" si="21"/>
        <v>9.7980474394671092E-3</v>
      </c>
      <c r="T136" s="29">
        <f t="shared" si="22"/>
        <v>1.053506051399019E-2</v>
      </c>
      <c r="U136" s="29">
        <f t="shared" si="23"/>
        <v>1.0219880006373269E-2</v>
      </c>
      <c r="W136" s="28">
        <f t="shared" si="29"/>
        <v>26148.830399999999</v>
      </c>
      <c r="X136" s="28">
        <f t="shared" si="24"/>
        <v>26429.282135080077</v>
      </c>
      <c r="Y136" s="28">
        <f t="shared" si="25"/>
        <v>26702.204964520421</v>
      </c>
      <c r="Z136" s="28">
        <f t="shared" si="26"/>
        <v>26963.834435501169</v>
      </c>
      <c r="AA136" s="28">
        <f t="shared" si="27"/>
        <v>27247.900062968387</v>
      </c>
    </row>
    <row r="137" spans="1:27" x14ac:dyDescent="0.25">
      <c r="A137" s="1">
        <v>132</v>
      </c>
      <c r="B137" t="s">
        <v>358</v>
      </c>
      <c r="C137" s="14" t="s">
        <v>463</v>
      </c>
      <c r="D137" s="14" t="s">
        <v>460</v>
      </c>
      <c r="E137" s="5">
        <v>1070</v>
      </c>
      <c r="F137" s="6">
        <v>1070</v>
      </c>
      <c r="G137" s="6">
        <v>1070</v>
      </c>
      <c r="I137" s="28">
        <v>1111</v>
      </c>
      <c r="J137" s="28">
        <v>1124</v>
      </c>
      <c r="K137" s="28">
        <v>1136</v>
      </c>
      <c r="L137" s="28">
        <v>1149</v>
      </c>
      <c r="M137" s="28">
        <v>1161</v>
      </c>
      <c r="N137" s="28">
        <v>1172</v>
      </c>
      <c r="O137" s="28">
        <v>1183</v>
      </c>
      <c r="Q137" s="29">
        <f t="shared" si="28"/>
        <v>1.1443661971830986E-2</v>
      </c>
      <c r="R137" s="29">
        <f t="shared" si="20"/>
        <v>1.0443864229765013E-2</v>
      </c>
      <c r="S137" s="29">
        <f t="shared" si="21"/>
        <v>9.4745908699397068E-3</v>
      </c>
      <c r="T137" s="29">
        <f t="shared" si="22"/>
        <v>9.3856655290102398E-3</v>
      </c>
      <c r="U137" s="29">
        <f t="shared" si="23"/>
        <v>9.7680402095716521E-3</v>
      </c>
      <c r="W137" s="28">
        <f t="shared" si="29"/>
        <v>1070</v>
      </c>
      <c r="X137" s="28">
        <f t="shared" si="24"/>
        <v>1082.2447183098591</v>
      </c>
      <c r="Y137" s="28">
        <f t="shared" si="25"/>
        <v>1093.5475352112676</v>
      </c>
      <c r="Z137" s="28">
        <f t="shared" si="26"/>
        <v>1103.9084507042253</v>
      </c>
      <c r="AA137" s="28">
        <f t="shared" si="27"/>
        <v>1114.2693661971832</v>
      </c>
    </row>
    <row r="138" spans="1:27" x14ac:dyDescent="0.25">
      <c r="A138" s="1">
        <v>133</v>
      </c>
      <c r="B138" t="s">
        <v>359</v>
      </c>
      <c r="C138" s="14" t="s">
        <v>463</v>
      </c>
      <c r="D138" s="14" t="s">
        <v>459</v>
      </c>
      <c r="E138" s="5">
        <v>3664.9465</v>
      </c>
      <c r="F138" s="6">
        <v>3696.4650999999999</v>
      </c>
      <c r="G138" s="6">
        <v>3728.2547</v>
      </c>
      <c r="I138" s="28">
        <v>3709</v>
      </c>
      <c r="J138" s="28">
        <v>3752</v>
      </c>
      <c r="K138" s="28">
        <v>3794</v>
      </c>
      <c r="L138" s="28">
        <v>3835</v>
      </c>
      <c r="M138" s="28">
        <v>3874</v>
      </c>
      <c r="N138" s="28">
        <v>3912</v>
      </c>
      <c r="O138" s="28">
        <v>3949</v>
      </c>
      <c r="Q138" s="29">
        <f t="shared" si="28"/>
        <v>1.080653663679494E-2</v>
      </c>
      <c r="R138" s="29">
        <f t="shared" si="20"/>
        <v>1.0169491525423728E-2</v>
      </c>
      <c r="S138" s="29">
        <f t="shared" si="21"/>
        <v>9.80898296334538E-3</v>
      </c>
      <c r="T138" s="29">
        <f t="shared" si="22"/>
        <v>9.4580777096114517E-3</v>
      </c>
      <c r="U138" s="29">
        <f t="shared" si="23"/>
        <v>9.8121840661268538E-3</v>
      </c>
      <c r="W138" s="28">
        <f t="shared" si="29"/>
        <v>3728.2547</v>
      </c>
      <c r="X138" s="28">
        <f t="shared" si="24"/>
        <v>3768.5442210068527</v>
      </c>
      <c r="Y138" s="28">
        <f t="shared" si="25"/>
        <v>3806.8683995255665</v>
      </c>
      <c r="Z138" s="28">
        <f t="shared" si="26"/>
        <v>3844.2099068002108</v>
      </c>
      <c r="AA138" s="28">
        <f t="shared" si="27"/>
        <v>3880.5687428307851</v>
      </c>
    </row>
    <row r="139" spans="1:27" x14ac:dyDescent="0.25">
      <c r="A139" s="1">
        <v>134</v>
      </c>
      <c r="B139" t="s">
        <v>360</v>
      </c>
      <c r="C139" s="14" t="s">
        <v>463</v>
      </c>
      <c r="D139" s="14" t="s">
        <v>460</v>
      </c>
      <c r="E139" s="5">
        <v>5509.6835000000001</v>
      </c>
      <c r="F139" s="6">
        <v>5513.5402999999997</v>
      </c>
      <c r="G139" s="6">
        <v>5517.3998000000001</v>
      </c>
      <c r="I139" s="28">
        <v>5709</v>
      </c>
      <c r="J139" s="28">
        <v>5775</v>
      </c>
      <c r="K139" s="28">
        <v>5840</v>
      </c>
      <c r="L139" s="28">
        <v>5902</v>
      </c>
      <c r="M139" s="28">
        <v>5963</v>
      </c>
      <c r="N139" s="28">
        <v>6022</v>
      </c>
      <c r="O139" s="28">
        <v>6079</v>
      </c>
      <c r="Q139" s="29">
        <f t="shared" si="28"/>
        <v>1.0616438356164383E-2</v>
      </c>
      <c r="R139" s="29">
        <f t="shared" si="20"/>
        <v>1.0335479498475093E-2</v>
      </c>
      <c r="S139" s="29">
        <f t="shared" si="21"/>
        <v>9.8943484823075627E-3</v>
      </c>
      <c r="T139" s="29">
        <f t="shared" si="22"/>
        <v>9.4652939222849546E-3</v>
      </c>
      <c r="U139" s="29">
        <f t="shared" si="23"/>
        <v>9.8983739676892033E-3</v>
      </c>
      <c r="W139" s="28">
        <f t="shared" si="29"/>
        <v>5517.3998000000001</v>
      </c>
      <c r="X139" s="28">
        <f t="shared" si="24"/>
        <v>5575.9749348630139</v>
      </c>
      <c r="Y139" s="28">
        <f t="shared" si="25"/>
        <v>5633.6053094863018</v>
      </c>
      <c r="Z139" s="28">
        <f t="shared" si="26"/>
        <v>5689.3461636301372</v>
      </c>
      <c r="AA139" s="28">
        <f t="shared" si="27"/>
        <v>5743.1974972945209</v>
      </c>
    </row>
    <row r="140" spans="1:27" x14ac:dyDescent="0.25">
      <c r="A140" s="1">
        <v>135</v>
      </c>
      <c r="B140" t="s">
        <v>361</v>
      </c>
      <c r="C140" s="14" t="s">
        <v>464</v>
      </c>
      <c r="D140" s="14" t="s">
        <v>460</v>
      </c>
      <c r="E140" s="5">
        <v>11490.5309</v>
      </c>
      <c r="F140" s="6">
        <v>11704.254800000001</v>
      </c>
      <c r="G140" s="6">
        <v>11921.9539</v>
      </c>
      <c r="I140" s="28">
        <v>11289</v>
      </c>
      <c r="J140" s="28">
        <v>11420</v>
      </c>
      <c r="K140" s="28">
        <v>11548</v>
      </c>
      <c r="L140" s="28">
        <v>11672</v>
      </c>
      <c r="M140" s="28">
        <v>11792</v>
      </c>
      <c r="N140" s="28">
        <v>11908</v>
      </c>
      <c r="O140" s="28">
        <v>12021</v>
      </c>
      <c r="Q140" s="29">
        <f t="shared" si="28"/>
        <v>1.0737790093522688E-2</v>
      </c>
      <c r="R140" s="29">
        <f t="shared" si="20"/>
        <v>1.028101439342015E-2</v>
      </c>
      <c r="S140" s="29">
        <f t="shared" si="21"/>
        <v>9.8371777476255091E-3</v>
      </c>
      <c r="T140" s="29">
        <f t="shared" si="22"/>
        <v>9.4894188780651669E-3</v>
      </c>
      <c r="U140" s="29">
        <f t="shared" si="23"/>
        <v>9.8692036730369439E-3</v>
      </c>
      <c r="W140" s="28">
        <f t="shared" si="29"/>
        <v>11921.9539</v>
      </c>
      <c r="X140" s="28">
        <f t="shared" si="24"/>
        <v>12049.969338482853</v>
      </c>
      <c r="Y140" s="28">
        <f t="shared" si="25"/>
        <v>12173.855246692068</v>
      </c>
      <c r="Z140" s="28">
        <f t="shared" si="26"/>
        <v>12293.611624627643</v>
      </c>
      <c r="AA140" s="28">
        <f t="shared" si="27"/>
        <v>12410.270854857987</v>
      </c>
    </row>
    <row r="141" spans="1:27" x14ac:dyDescent="0.25">
      <c r="A141" s="1">
        <v>136</v>
      </c>
      <c r="B141" t="s">
        <v>362</v>
      </c>
      <c r="C141" s="14" t="s">
        <v>463</v>
      </c>
      <c r="D141" s="14" t="s">
        <v>459</v>
      </c>
      <c r="E141" s="5">
        <v>1961.0063</v>
      </c>
      <c r="F141" s="6">
        <v>1974.1695</v>
      </c>
      <c r="G141" s="6">
        <v>1981.7583</v>
      </c>
      <c r="I141" s="28">
        <v>2004.0712201379743</v>
      </c>
      <c r="J141" s="28">
        <v>2027.5317567087025</v>
      </c>
      <c r="K141" s="28">
        <v>2050.0899649497874</v>
      </c>
      <c r="L141" s="28">
        <v>2072.6481731908721</v>
      </c>
      <c r="M141" s="28">
        <v>2093.4017247726701</v>
      </c>
      <c r="N141" s="28">
        <v>2114.1552763544682</v>
      </c>
      <c r="O141" s="28">
        <v>2133.1041712769793</v>
      </c>
      <c r="Q141" s="29">
        <f t="shared" si="28"/>
        <v>1.1003521126760504E-2</v>
      </c>
      <c r="R141" s="29">
        <f t="shared" si="20"/>
        <v>1.0013060513713572E-2</v>
      </c>
      <c r="S141" s="29">
        <f t="shared" si="21"/>
        <v>9.9137931034483096E-3</v>
      </c>
      <c r="T141" s="29">
        <f t="shared" si="22"/>
        <v>8.9628681177976038E-3</v>
      </c>
      <c r="U141" s="29">
        <f t="shared" si="23"/>
        <v>9.6299072449864947E-3</v>
      </c>
      <c r="W141" s="28">
        <f t="shared" si="29"/>
        <v>1981.7583</v>
      </c>
      <c r="X141" s="28">
        <f t="shared" si="24"/>
        <v>2003.564619322183</v>
      </c>
      <c r="Y141" s="28">
        <f t="shared" si="25"/>
        <v>2023.6264330985916</v>
      </c>
      <c r="Z141" s="28">
        <f t="shared" si="26"/>
        <v>2043.6882468750002</v>
      </c>
      <c r="AA141" s="28">
        <f t="shared" si="27"/>
        <v>2062.0055551056339</v>
      </c>
    </row>
    <row r="142" spans="1:27" x14ac:dyDescent="0.25">
      <c r="A142" s="1">
        <v>137</v>
      </c>
      <c r="B142" t="s">
        <v>363</v>
      </c>
      <c r="C142" s="14" t="s">
        <v>463</v>
      </c>
      <c r="D142" s="14" t="s">
        <v>458</v>
      </c>
      <c r="E142" s="5">
        <v>41166.954299999998</v>
      </c>
      <c r="F142" s="6">
        <v>41505.928099999997</v>
      </c>
      <c r="G142" s="6">
        <v>41861.822399999997</v>
      </c>
      <c r="I142" s="28">
        <v>41668.334777610573</v>
      </c>
      <c r="J142" s="28">
        <v>42153.71416762672</v>
      </c>
      <c r="K142" s="28">
        <v>42625.225575070974</v>
      </c>
      <c r="L142" s="28">
        <v>43185.401749957506</v>
      </c>
      <c r="M142" s="28">
        <v>43732.826936030055</v>
      </c>
      <c r="N142" s="28">
        <v>44268.392690401248</v>
      </c>
      <c r="O142" s="28">
        <v>44791</v>
      </c>
      <c r="Q142" s="29">
        <f t="shared" si="28"/>
        <v>1.3141893499189986E-2</v>
      </c>
      <c r="R142" s="29">
        <f t="shared" si="20"/>
        <v>1.2676162867307068E-2</v>
      </c>
      <c r="S142" s="29">
        <f t="shared" si="21"/>
        <v>1.224630996652901E-2</v>
      </c>
      <c r="T142" s="29">
        <f t="shared" si="22"/>
        <v>1.1805427706709342E-2</v>
      </c>
      <c r="U142" s="29">
        <f t="shared" si="23"/>
        <v>1.2242633513515141E-2</v>
      </c>
      <c r="W142" s="28">
        <f t="shared" si="29"/>
        <v>41861.822399999997</v>
      </c>
      <c r="X142" s="28">
        <f t="shared" si="24"/>
        <v>42411.966011662807</v>
      </c>
      <c r="Y142" s="28">
        <f t="shared" si="25"/>
        <v>42949.58700034934</v>
      </c>
      <c r="Z142" s="28">
        <f t="shared" si="26"/>
        <v>43475.560955690024</v>
      </c>
      <c r="AA142" s="28">
        <f t="shared" si="27"/>
        <v>43988.808547561064</v>
      </c>
    </row>
    <row r="143" spans="1:27" x14ac:dyDescent="0.25">
      <c r="A143" s="1">
        <v>138</v>
      </c>
      <c r="B143" t="s">
        <v>364</v>
      </c>
      <c r="C143" s="14" t="s">
        <v>463</v>
      </c>
      <c r="D143" s="14" t="s">
        <v>458</v>
      </c>
      <c r="E143" s="5">
        <v>1649</v>
      </c>
      <c r="F143" s="6">
        <v>1649</v>
      </c>
      <c r="G143" s="6">
        <v>1649</v>
      </c>
      <c r="I143" s="28">
        <v>1712</v>
      </c>
      <c r="J143" s="28">
        <v>1732</v>
      </c>
      <c r="K143" s="28">
        <v>1751</v>
      </c>
      <c r="L143" s="28">
        <v>1770</v>
      </c>
      <c r="M143" s="28">
        <v>1788</v>
      </c>
      <c r="N143" s="28">
        <v>1806</v>
      </c>
      <c r="O143" s="28">
        <v>1823</v>
      </c>
      <c r="Q143" s="29">
        <f t="shared" si="28"/>
        <v>1.0850942318675044E-2</v>
      </c>
      <c r="R143" s="29">
        <f t="shared" si="20"/>
        <v>1.0169491525423728E-2</v>
      </c>
      <c r="S143" s="29">
        <f t="shared" si="21"/>
        <v>1.0067114093959731E-2</v>
      </c>
      <c r="T143" s="29">
        <f t="shared" si="22"/>
        <v>9.4130675526024367E-3</v>
      </c>
      <c r="U143" s="29">
        <f t="shared" si="23"/>
        <v>9.8832243906619658E-3</v>
      </c>
      <c r="W143" s="28">
        <f t="shared" si="29"/>
        <v>1649</v>
      </c>
      <c r="X143" s="28">
        <f t="shared" si="24"/>
        <v>1666.8932038834953</v>
      </c>
      <c r="Y143" s="28">
        <f t="shared" si="25"/>
        <v>1683.844660194175</v>
      </c>
      <c r="Z143" s="28">
        <f t="shared" si="26"/>
        <v>1700.7961165048546</v>
      </c>
      <c r="AA143" s="28">
        <f t="shared" si="27"/>
        <v>1716.8058252427188</v>
      </c>
    </row>
    <row r="144" spans="1:27" x14ac:dyDescent="0.25">
      <c r="A144" s="1">
        <v>139</v>
      </c>
      <c r="B144" t="s">
        <v>365</v>
      </c>
      <c r="C144" s="14" t="s">
        <v>463</v>
      </c>
      <c r="D144" s="14" t="s">
        <v>458</v>
      </c>
      <c r="E144" s="5">
        <v>11511.590399999999</v>
      </c>
      <c r="F144" s="6">
        <v>11676.4416</v>
      </c>
      <c r="G144" s="6">
        <v>11738.649600000001</v>
      </c>
      <c r="I144" s="28">
        <v>11568.980569739644</v>
      </c>
      <c r="J144" s="28">
        <v>11722.62</v>
      </c>
      <c r="K144" s="28">
        <v>11853.66</v>
      </c>
      <c r="L144" s="28">
        <v>15206.4</v>
      </c>
      <c r="M144" s="28">
        <v>15362.82</v>
      </c>
      <c r="N144" s="28">
        <v>15514.289999999999</v>
      </c>
      <c r="O144" s="28">
        <v>15660.81</v>
      </c>
      <c r="Q144" s="29">
        <f t="shared" si="28"/>
        <v>0.28284428606860662</v>
      </c>
      <c r="R144" s="29">
        <f t="shared" si="20"/>
        <v>1.0286458333333338E-2</v>
      </c>
      <c r="S144" s="29">
        <f t="shared" si="21"/>
        <v>9.8595179791209787E-3</v>
      </c>
      <c r="T144" s="29">
        <f t="shared" si="22"/>
        <v>9.4441962861336517E-3</v>
      </c>
      <c r="U144" s="29">
        <f t="shared" si="23"/>
        <v>9.8633908661959896E-3</v>
      </c>
      <c r="W144" s="28">
        <f t="shared" si="29"/>
        <v>11738.649600000001</v>
      </c>
      <c r="X144" s="28">
        <f t="shared" si="24"/>
        <v>15058.859565521536</v>
      </c>
      <c r="Y144" s="28">
        <f t="shared" si="25"/>
        <v>15213.76189698979</v>
      </c>
      <c r="Z144" s="28">
        <f t="shared" si="26"/>
        <v>15363.762255943228</v>
      </c>
      <c r="AA144" s="28">
        <f t="shared" si="27"/>
        <v>15508.860642381846</v>
      </c>
    </row>
    <row r="145" spans="1:27" x14ac:dyDescent="0.25">
      <c r="A145" s="1">
        <v>140</v>
      </c>
      <c r="B145" t="s">
        <v>366</v>
      </c>
      <c r="C145" s="14" t="s">
        <v>463</v>
      </c>
      <c r="D145" s="14" t="s">
        <v>458</v>
      </c>
      <c r="E145" s="5">
        <v>3321</v>
      </c>
      <c r="F145" s="6">
        <v>3321</v>
      </c>
      <c r="G145" s="6">
        <v>3321</v>
      </c>
      <c r="I145" s="28">
        <v>3448</v>
      </c>
      <c r="J145" s="28">
        <v>3488</v>
      </c>
      <c r="K145" s="28">
        <v>3527</v>
      </c>
      <c r="L145" s="28">
        <v>3565</v>
      </c>
      <c r="M145" s="28">
        <v>3602</v>
      </c>
      <c r="N145" s="28">
        <v>3637</v>
      </c>
      <c r="O145" s="28">
        <v>3672</v>
      </c>
      <c r="Q145" s="29">
        <f t="shared" si="28"/>
        <v>1.0774028919761838E-2</v>
      </c>
      <c r="R145" s="29">
        <f t="shared" ref="R145:R208" si="30">(M145-L145)/L145</f>
        <v>1.0378681626928472E-2</v>
      </c>
      <c r="S145" s="29">
        <f t="shared" ref="S145:S208" si="31">(N145-M145)/M145</f>
        <v>9.71682398667407E-3</v>
      </c>
      <c r="T145" s="29">
        <f t="shared" ref="T145:T208" si="32">(O145-N145)/N145</f>
        <v>9.6233159197140501E-3</v>
      </c>
      <c r="U145" s="29">
        <f t="shared" ref="U145:U208" si="33">AVERAGE(R145:T145)</f>
        <v>9.9062738444388645E-3</v>
      </c>
      <c r="W145" s="28">
        <f t="shared" si="29"/>
        <v>3321</v>
      </c>
      <c r="X145" s="28">
        <f t="shared" si="24"/>
        <v>3356.7805500425288</v>
      </c>
      <c r="Y145" s="28">
        <f t="shared" si="25"/>
        <v>3391.6195066628861</v>
      </c>
      <c r="Z145" s="28">
        <f t="shared" si="26"/>
        <v>3424.5752764388999</v>
      </c>
      <c r="AA145" s="28">
        <f t="shared" si="27"/>
        <v>3457.5310462149137</v>
      </c>
    </row>
    <row r="146" spans="1:27" x14ac:dyDescent="0.25">
      <c r="A146" s="1">
        <v>141</v>
      </c>
      <c r="B146" t="s">
        <v>367</v>
      </c>
      <c r="C146" s="14" t="s">
        <v>463</v>
      </c>
      <c r="D146" s="14" t="s">
        <v>458</v>
      </c>
      <c r="E146" s="5">
        <v>2580</v>
      </c>
      <c r="F146" s="6">
        <v>2580</v>
      </c>
      <c r="G146" s="6">
        <v>2580</v>
      </c>
      <c r="I146" s="28">
        <v>2679</v>
      </c>
      <c r="J146" s="28">
        <v>2710</v>
      </c>
      <c r="K146" s="28">
        <v>2740</v>
      </c>
      <c r="L146" s="28">
        <v>2770</v>
      </c>
      <c r="M146" s="28">
        <v>2798</v>
      </c>
      <c r="N146" s="28">
        <v>2826</v>
      </c>
      <c r="O146" s="28">
        <v>2852</v>
      </c>
      <c r="Q146" s="29">
        <f t="shared" si="28"/>
        <v>1.0948905109489052E-2</v>
      </c>
      <c r="R146" s="29">
        <f t="shared" si="30"/>
        <v>1.0108303249097473E-2</v>
      </c>
      <c r="S146" s="29">
        <f t="shared" si="31"/>
        <v>1.0007147962830594E-2</v>
      </c>
      <c r="T146" s="29">
        <f t="shared" si="32"/>
        <v>9.200283085633405E-3</v>
      </c>
      <c r="U146" s="29">
        <f t="shared" si="33"/>
        <v>9.7719114325204911E-3</v>
      </c>
      <c r="W146" s="28">
        <f t="shared" si="29"/>
        <v>2580</v>
      </c>
      <c r="X146" s="28">
        <f t="shared" si="24"/>
        <v>2608.2481751824816</v>
      </c>
      <c r="Y146" s="28">
        <f t="shared" si="25"/>
        <v>2634.6131386861312</v>
      </c>
      <c r="Z146" s="28">
        <f t="shared" si="26"/>
        <v>2660.9781021897807</v>
      </c>
      <c r="AA146" s="28">
        <f t="shared" si="27"/>
        <v>2685.4598540145985</v>
      </c>
    </row>
    <row r="147" spans="1:27" x14ac:dyDescent="0.25">
      <c r="A147" s="1">
        <v>142</v>
      </c>
      <c r="B147" t="s">
        <v>368</v>
      </c>
      <c r="C147" s="14" t="s">
        <v>463</v>
      </c>
      <c r="D147" s="14" t="s">
        <v>460</v>
      </c>
      <c r="E147" s="5">
        <v>7040.2498999999998</v>
      </c>
      <c r="F147" s="6">
        <v>7095.7928000000002</v>
      </c>
      <c r="G147" s="6">
        <v>7163.2196999999996</v>
      </c>
      <c r="I147" s="28">
        <v>7071.1073415331439</v>
      </c>
      <c r="J147" s="28">
        <v>7190.2019999999993</v>
      </c>
      <c r="K147" s="28">
        <v>7269.9650000000001</v>
      </c>
      <c r="L147" s="28">
        <v>7347.8059999999996</v>
      </c>
      <c r="M147" s="28">
        <v>7423.7249999999995</v>
      </c>
      <c r="N147" s="28">
        <v>7497.7219999999998</v>
      </c>
      <c r="O147" s="28">
        <v>7567.875</v>
      </c>
      <c r="Q147" s="29">
        <f t="shared" si="28"/>
        <v>1.0707204230006533E-2</v>
      </c>
      <c r="R147" s="29">
        <f t="shared" si="30"/>
        <v>1.0332199843055175E-2</v>
      </c>
      <c r="S147" s="29">
        <f t="shared" si="31"/>
        <v>9.967637540453116E-3</v>
      </c>
      <c r="T147" s="29">
        <f t="shared" si="32"/>
        <v>9.3565752371187211E-3</v>
      </c>
      <c r="U147" s="29">
        <f t="shared" si="33"/>
        <v>9.8854708735423361E-3</v>
      </c>
      <c r="W147" s="28">
        <f t="shared" si="29"/>
        <v>7163.2196999999996</v>
      </c>
      <c r="X147" s="28">
        <f t="shared" si="24"/>
        <v>7239.9177562723053</v>
      </c>
      <c r="Y147" s="28">
        <f t="shared" si="25"/>
        <v>7314.7220333773948</v>
      </c>
      <c r="Z147" s="28">
        <f t="shared" si="26"/>
        <v>7387.6325313152674</v>
      </c>
      <c r="AA147" s="28">
        <f t="shared" si="27"/>
        <v>7456.7554709187052</v>
      </c>
    </row>
    <row r="148" spans="1:27" x14ac:dyDescent="0.25">
      <c r="A148" s="1">
        <v>143</v>
      </c>
      <c r="B148" t="s">
        <v>369</v>
      </c>
      <c r="C148" s="14" t="s">
        <v>463</v>
      </c>
      <c r="D148" s="14" t="s">
        <v>458</v>
      </c>
      <c r="E148" s="5">
        <v>28545.619200000001</v>
      </c>
      <c r="F148" s="6">
        <v>28779.340800000002</v>
      </c>
      <c r="G148" s="6">
        <v>29092.022400000002</v>
      </c>
      <c r="I148" s="28">
        <v>28211.218049129544</v>
      </c>
      <c r="J148" s="28">
        <v>28863.581999999999</v>
      </c>
      <c r="K148" s="28">
        <v>29186.428</v>
      </c>
      <c r="L148" s="28">
        <v>29499.694</v>
      </c>
      <c r="M148" s="28">
        <v>29803.379999999997</v>
      </c>
      <c r="N148" s="28">
        <v>30096.527999999998</v>
      </c>
      <c r="O148" s="28">
        <v>31395.87</v>
      </c>
      <c r="Q148" s="29">
        <f t="shared" si="28"/>
        <v>1.073327643930938E-2</v>
      </c>
      <c r="R148" s="29">
        <f t="shared" si="30"/>
        <v>1.0294547462085466E-2</v>
      </c>
      <c r="S148" s="29">
        <f t="shared" si="31"/>
        <v>9.8360655737705274E-3</v>
      </c>
      <c r="T148" s="29">
        <f t="shared" si="32"/>
        <v>4.3172488201961387E-2</v>
      </c>
      <c r="U148" s="29">
        <f t="shared" si="33"/>
        <v>2.1101033745939125E-2</v>
      </c>
      <c r="W148" s="28">
        <f t="shared" si="29"/>
        <v>29092.022400000002</v>
      </c>
      <c r="X148" s="28">
        <f t="shared" si="24"/>
        <v>29404.27511859778</v>
      </c>
      <c r="Y148" s="28">
        <f t="shared" si="25"/>
        <v>29706.978824394402</v>
      </c>
      <c r="Z148" s="28">
        <f t="shared" si="26"/>
        <v>29999.178616109759</v>
      </c>
      <c r="AA148" s="28">
        <f t="shared" si="27"/>
        <v>31294.317800982288</v>
      </c>
    </row>
    <row r="149" spans="1:27" x14ac:dyDescent="0.25">
      <c r="A149" s="1">
        <v>144</v>
      </c>
      <c r="B149" t="s">
        <v>370</v>
      </c>
      <c r="C149" s="14" t="s">
        <v>463</v>
      </c>
      <c r="D149" s="14" t="s">
        <v>458</v>
      </c>
      <c r="E149" s="5">
        <v>37030.752</v>
      </c>
      <c r="F149" s="6">
        <v>37414.080000000002</v>
      </c>
      <c r="G149" s="6">
        <v>37873.440000000002</v>
      </c>
      <c r="I149" s="28">
        <v>37659.90003965862</v>
      </c>
      <c r="J149" s="28">
        <v>38620.547266099638</v>
      </c>
      <c r="K149" s="28">
        <v>39052.411178614828</v>
      </c>
      <c r="L149" s="28">
        <v>39471.368813284731</v>
      </c>
      <c r="M149" s="28">
        <v>39877.420170109355</v>
      </c>
      <c r="N149" s="28">
        <v>40270.565249088701</v>
      </c>
      <c r="O149" s="28">
        <v>40650.80405022276</v>
      </c>
      <c r="Q149" s="29">
        <f t="shared" si="28"/>
        <v>1.0728086231441841E-2</v>
      </c>
      <c r="R149" s="29">
        <f t="shared" si="30"/>
        <v>1.028723778862113E-2</v>
      </c>
      <c r="S149" s="29">
        <f t="shared" si="31"/>
        <v>9.858839345731606E-3</v>
      </c>
      <c r="T149" s="29">
        <f t="shared" si="32"/>
        <v>9.4421024085988865E-3</v>
      </c>
      <c r="U149" s="29">
        <f t="shared" si="33"/>
        <v>9.8627265143172074E-3</v>
      </c>
      <c r="W149" s="28">
        <f t="shared" si="29"/>
        <v>37873.440000000002</v>
      </c>
      <c r="X149" s="28">
        <f t="shared" si="24"/>
        <v>38279.749530201341</v>
      </c>
      <c r="Y149" s="28">
        <f t="shared" si="25"/>
        <v>38673.542416107382</v>
      </c>
      <c r="Z149" s="28">
        <f t="shared" si="26"/>
        <v>39054.818657718119</v>
      </c>
      <c r="AA149" s="28">
        <f t="shared" si="27"/>
        <v>39423.57825503355</v>
      </c>
    </row>
    <row r="150" spans="1:27" x14ac:dyDescent="0.25">
      <c r="A150" s="1">
        <v>145</v>
      </c>
      <c r="B150" t="s">
        <v>371</v>
      </c>
      <c r="C150" s="14" t="s">
        <v>463</v>
      </c>
      <c r="D150" s="14" t="s">
        <v>458</v>
      </c>
      <c r="E150" s="5">
        <v>1763.5742</v>
      </c>
      <c r="F150" s="6">
        <v>1768.865</v>
      </c>
      <c r="G150" s="6">
        <v>1774.1714999999999</v>
      </c>
      <c r="I150" s="28">
        <v>1815</v>
      </c>
      <c r="J150" s="28">
        <v>1836</v>
      </c>
      <c r="K150" s="28">
        <v>1856</v>
      </c>
      <c r="L150" s="28">
        <v>1876</v>
      </c>
      <c r="M150" s="28">
        <v>1896</v>
      </c>
      <c r="N150" s="28">
        <v>1914</v>
      </c>
      <c r="O150" s="28">
        <v>1932</v>
      </c>
      <c r="Q150" s="29">
        <f t="shared" si="28"/>
        <v>1.0775862068965518E-2</v>
      </c>
      <c r="R150" s="29">
        <f t="shared" si="30"/>
        <v>1.0660980810234541E-2</v>
      </c>
      <c r="S150" s="29">
        <f t="shared" si="31"/>
        <v>9.4936708860759497E-3</v>
      </c>
      <c r="T150" s="29">
        <f t="shared" si="32"/>
        <v>9.4043887147335428E-3</v>
      </c>
      <c r="U150" s="29">
        <f t="shared" si="33"/>
        <v>9.8530134703480113E-3</v>
      </c>
      <c r="W150" s="28">
        <f t="shared" si="29"/>
        <v>1774.1714999999999</v>
      </c>
      <c r="X150" s="28">
        <f t="shared" si="24"/>
        <v>1793.2897273706897</v>
      </c>
      <c r="Y150" s="28">
        <f t="shared" si="25"/>
        <v>1812.4079547413792</v>
      </c>
      <c r="Z150" s="28">
        <f t="shared" si="26"/>
        <v>1829.614359375</v>
      </c>
      <c r="AA150" s="28">
        <f t="shared" si="27"/>
        <v>1846.8207640086207</v>
      </c>
    </row>
    <row r="151" spans="1:27" x14ac:dyDescent="0.25">
      <c r="A151" s="1">
        <v>146</v>
      </c>
      <c r="B151" t="s">
        <v>372</v>
      </c>
      <c r="C151" s="14" t="s">
        <v>463</v>
      </c>
      <c r="D151" s="14" t="s">
        <v>459</v>
      </c>
      <c r="E151" s="5">
        <v>2075.7865000000002</v>
      </c>
      <c r="F151" s="6">
        <v>2087.2033000000001</v>
      </c>
      <c r="G151" s="6">
        <v>2098.683</v>
      </c>
      <c r="I151" s="28">
        <v>2120</v>
      </c>
      <c r="J151" s="28">
        <v>2145</v>
      </c>
      <c r="K151" s="28">
        <v>2169</v>
      </c>
      <c r="L151" s="28">
        <v>2192</v>
      </c>
      <c r="M151" s="28">
        <v>2215</v>
      </c>
      <c r="N151" s="28">
        <v>2236</v>
      </c>
      <c r="O151" s="28">
        <v>2258</v>
      </c>
      <c r="Q151" s="29">
        <f t="shared" si="28"/>
        <v>1.0603964960811434E-2</v>
      </c>
      <c r="R151" s="29">
        <f t="shared" si="30"/>
        <v>1.0492700729927007E-2</v>
      </c>
      <c r="S151" s="29">
        <f t="shared" si="31"/>
        <v>9.4808126410835213E-3</v>
      </c>
      <c r="T151" s="29">
        <f t="shared" si="32"/>
        <v>9.8389982110912346E-3</v>
      </c>
      <c r="U151" s="29">
        <f t="shared" si="33"/>
        <v>9.9375038607005875E-3</v>
      </c>
      <c r="W151" s="28">
        <f t="shared" si="29"/>
        <v>2098.683</v>
      </c>
      <c r="X151" s="28">
        <f t="shared" si="24"/>
        <v>2120.9373609958507</v>
      </c>
      <c r="Y151" s="28">
        <f t="shared" si="25"/>
        <v>2143.1917219917009</v>
      </c>
      <c r="Z151" s="28">
        <f t="shared" si="26"/>
        <v>2163.5109211618251</v>
      </c>
      <c r="AA151" s="28">
        <f t="shared" si="27"/>
        <v>2184.7977012448123</v>
      </c>
    </row>
    <row r="152" spans="1:27" x14ac:dyDescent="0.25">
      <c r="A152" s="1">
        <v>147</v>
      </c>
      <c r="B152" t="s">
        <v>373</v>
      </c>
      <c r="C152" s="14" t="s">
        <v>465</v>
      </c>
      <c r="D152" s="14" t="s">
        <v>458</v>
      </c>
      <c r="E152" s="5">
        <v>8612.6149000000005</v>
      </c>
      <c r="F152" s="6">
        <v>8665.1517999999996</v>
      </c>
      <c r="G152" s="6">
        <v>8718.0092999999997</v>
      </c>
      <c r="I152" s="28">
        <v>8780</v>
      </c>
      <c r="J152" s="28">
        <v>8883</v>
      </c>
      <c r="K152" s="28">
        <v>8982</v>
      </c>
      <c r="L152" s="28">
        <v>9078</v>
      </c>
      <c r="M152" s="28">
        <v>9172</v>
      </c>
      <c r="N152" s="28">
        <v>9263</v>
      </c>
      <c r="O152" s="28">
        <v>9350</v>
      </c>
      <c r="Q152" s="29">
        <f t="shared" si="28"/>
        <v>1.068804275217101E-2</v>
      </c>
      <c r="R152" s="29">
        <f t="shared" si="30"/>
        <v>1.0354703679224499E-2</v>
      </c>
      <c r="S152" s="29">
        <f t="shared" si="31"/>
        <v>9.9215002180549506E-3</v>
      </c>
      <c r="T152" s="29">
        <f t="shared" si="32"/>
        <v>9.3922055489582216E-3</v>
      </c>
      <c r="U152" s="29">
        <f t="shared" si="33"/>
        <v>9.8894698154125566E-3</v>
      </c>
      <c r="W152" s="28">
        <f t="shared" si="29"/>
        <v>8718.0092999999997</v>
      </c>
      <c r="X152" s="28">
        <f t="shared" si="24"/>
        <v>8811.1877561122237</v>
      </c>
      <c r="Y152" s="28">
        <f t="shared" si="25"/>
        <v>8902.4249943887753</v>
      </c>
      <c r="Z152" s="28">
        <f t="shared" si="26"/>
        <v>8990.7504059118219</v>
      </c>
      <c r="AA152" s="28">
        <f t="shared" si="27"/>
        <v>9075.1933817635254</v>
      </c>
    </row>
    <row r="153" spans="1:27" x14ac:dyDescent="0.25">
      <c r="A153" s="1">
        <v>148</v>
      </c>
      <c r="B153" t="s">
        <v>374</v>
      </c>
      <c r="C153" s="14" t="s">
        <v>463</v>
      </c>
      <c r="D153" s="14" t="s">
        <v>458</v>
      </c>
      <c r="E153" s="5">
        <v>4917</v>
      </c>
      <c r="F153" s="6">
        <v>4917</v>
      </c>
      <c r="G153" s="6">
        <v>4917</v>
      </c>
      <c r="I153" s="28">
        <v>5950.7897519316793</v>
      </c>
      <c r="J153" s="28">
        <v>6020.7755185034566</v>
      </c>
      <c r="K153" s="28">
        <v>6087.7618950793012</v>
      </c>
      <c r="L153" s="28">
        <v>6152.7486783245222</v>
      </c>
      <c r="M153" s="28">
        <v>6216.7356649044332</v>
      </c>
      <c r="N153" s="28">
        <v>6277.7232614884106</v>
      </c>
      <c r="O153" s="28">
        <v>6336.7112647417653</v>
      </c>
      <c r="Q153" s="29">
        <f t="shared" si="28"/>
        <v>1.0674987682706411E-2</v>
      </c>
      <c r="R153" s="29">
        <f t="shared" si="30"/>
        <v>1.0399740006499911E-2</v>
      </c>
      <c r="S153" s="29">
        <f t="shared" si="31"/>
        <v>9.8102283692505891E-3</v>
      </c>
      <c r="T153" s="29">
        <f t="shared" si="32"/>
        <v>9.3964007007484723E-3</v>
      </c>
      <c r="U153" s="29">
        <f t="shared" si="33"/>
        <v>9.8687896921663253E-3</v>
      </c>
      <c r="W153" s="28">
        <f t="shared" si="29"/>
        <v>4917</v>
      </c>
      <c r="X153" s="28">
        <f t="shared" si="24"/>
        <v>4969.4889144358676</v>
      </c>
      <c r="Y153" s="28">
        <f t="shared" si="25"/>
        <v>5021.1703071111842</v>
      </c>
      <c r="Z153" s="28">
        <f t="shared" si="26"/>
        <v>5070.429134504845</v>
      </c>
      <c r="AA153" s="28">
        <f t="shared" si="27"/>
        <v>5118.0729183774019</v>
      </c>
    </row>
    <row r="154" spans="1:27" x14ac:dyDescent="0.25">
      <c r="A154" s="1">
        <v>149</v>
      </c>
      <c r="B154" t="s">
        <v>375</v>
      </c>
      <c r="C154" s="14" t="s">
        <v>463</v>
      </c>
      <c r="D154" s="14" t="s">
        <v>458</v>
      </c>
      <c r="E154" s="5">
        <v>2156.9985999999999</v>
      </c>
      <c r="F154" s="6">
        <v>2162.8225000000002</v>
      </c>
      <c r="G154" s="6">
        <v>2168.6621</v>
      </c>
      <c r="I154" s="28">
        <v>2222</v>
      </c>
      <c r="J154" s="28">
        <v>2247</v>
      </c>
      <c r="K154" s="28">
        <v>2273</v>
      </c>
      <c r="L154" s="28">
        <v>2297</v>
      </c>
      <c r="M154" s="28">
        <v>2321</v>
      </c>
      <c r="N154" s="28">
        <v>2343</v>
      </c>
      <c r="O154" s="28">
        <v>2366</v>
      </c>
      <c r="Q154" s="29">
        <f t="shared" si="28"/>
        <v>1.0558732952045754E-2</v>
      </c>
      <c r="R154" s="29">
        <f t="shared" si="30"/>
        <v>1.0448410970831519E-2</v>
      </c>
      <c r="S154" s="29">
        <f t="shared" si="31"/>
        <v>9.4786729857819912E-3</v>
      </c>
      <c r="T154" s="29">
        <f t="shared" si="32"/>
        <v>9.8164746052069995E-3</v>
      </c>
      <c r="U154" s="29">
        <f t="shared" si="33"/>
        <v>9.9145195206068373E-3</v>
      </c>
      <c r="W154" s="28">
        <f t="shared" si="29"/>
        <v>2168.6621</v>
      </c>
      <c r="X154" s="28">
        <f t="shared" si="24"/>
        <v>2191.5604239771228</v>
      </c>
      <c r="Y154" s="28">
        <f t="shared" si="25"/>
        <v>2214.4587479542456</v>
      </c>
      <c r="Z154" s="28">
        <f t="shared" si="26"/>
        <v>2235.4488782666085</v>
      </c>
      <c r="AA154" s="28">
        <f t="shared" si="27"/>
        <v>2257.3931054113509</v>
      </c>
    </row>
    <row r="155" spans="1:27" x14ac:dyDescent="0.25">
      <c r="A155" s="1">
        <v>150</v>
      </c>
      <c r="B155" t="s">
        <v>376</v>
      </c>
      <c r="C155" s="14" t="s">
        <v>465</v>
      </c>
      <c r="D155" s="14" t="s">
        <v>458</v>
      </c>
      <c r="E155" s="5">
        <v>8934.1553999999996</v>
      </c>
      <c r="F155" s="6">
        <v>9069.0611000000008</v>
      </c>
      <c r="G155" s="6">
        <v>9206.0038999999997</v>
      </c>
      <c r="I155" s="28">
        <v>8868</v>
      </c>
      <c r="J155" s="28">
        <v>8972</v>
      </c>
      <c r="K155" s="28">
        <v>9072</v>
      </c>
      <c r="L155" s="28">
        <v>9169</v>
      </c>
      <c r="M155" s="28">
        <v>9264</v>
      </c>
      <c r="N155" s="28">
        <v>9355</v>
      </c>
      <c r="O155" s="28">
        <v>9443</v>
      </c>
      <c r="Q155" s="29">
        <f t="shared" si="28"/>
        <v>1.0692239858906525E-2</v>
      </c>
      <c r="R155" s="29">
        <f t="shared" si="30"/>
        <v>1.0360999018431672E-2</v>
      </c>
      <c r="S155" s="29">
        <f t="shared" si="31"/>
        <v>9.8229706390328148E-3</v>
      </c>
      <c r="T155" s="29">
        <f t="shared" si="32"/>
        <v>9.4067343666488501E-3</v>
      </c>
      <c r="U155" s="29">
        <f t="shared" si="33"/>
        <v>9.8635680080377802E-3</v>
      </c>
      <c r="W155" s="28">
        <f t="shared" si="29"/>
        <v>9206.0038999999997</v>
      </c>
      <c r="X155" s="28">
        <f t="shared" si="24"/>
        <v>9304.4367018408284</v>
      </c>
      <c r="Y155" s="28">
        <f t="shared" si="25"/>
        <v>9400.839961375661</v>
      </c>
      <c r="Z155" s="28">
        <f t="shared" si="26"/>
        <v>9493.1841362985015</v>
      </c>
      <c r="AA155" s="28">
        <f t="shared" si="27"/>
        <v>9582.4839977623469</v>
      </c>
    </row>
    <row r="156" spans="1:27" x14ac:dyDescent="0.25">
      <c r="A156" s="1">
        <v>151</v>
      </c>
      <c r="B156" t="s">
        <v>377</v>
      </c>
      <c r="C156" s="14" t="s">
        <v>463</v>
      </c>
      <c r="D156" s="14" t="s">
        <v>460</v>
      </c>
      <c r="E156" s="5">
        <v>2097</v>
      </c>
      <c r="F156" s="6">
        <v>2097</v>
      </c>
      <c r="G156" s="6">
        <v>2097</v>
      </c>
      <c r="I156" s="28">
        <v>2178</v>
      </c>
      <c r="J156" s="28">
        <v>2202</v>
      </c>
      <c r="K156" s="28">
        <v>2227</v>
      </c>
      <c r="L156" s="28">
        <v>2251</v>
      </c>
      <c r="M156" s="28">
        <v>2275</v>
      </c>
      <c r="N156" s="28">
        <v>2297</v>
      </c>
      <c r="O156" s="28">
        <v>2318</v>
      </c>
      <c r="Q156" s="29">
        <f t="shared" si="28"/>
        <v>1.0776829815895825E-2</v>
      </c>
      <c r="R156" s="29">
        <f t="shared" si="30"/>
        <v>1.0661928031985785E-2</v>
      </c>
      <c r="S156" s="29">
        <f t="shared" si="31"/>
        <v>9.6703296703296703E-3</v>
      </c>
      <c r="T156" s="29">
        <f t="shared" si="32"/>
        <v>9.1423595994775796E-3</v>
      </c>
      <c r="U156" s="29">
        <f t="shared" si="33"/>
        <v>9.8248724339310128E-3</v>
      </c>
      <c r="W156" s="28">
        <f t="shared" si="29"/>
        <v>2097</v>
      </c>
      <c r="X156" s="28">
        <f t="shared" si="24"/>
        <v>2119.5990121239338</v>
      </c>
      <c r="Y156" s="28">
        <f t="shared" si="25"/>
        <v>2142.1980242478671</v>
      </c>
      <c r="Z156" s="28">
        <f t="shared" si="26"/>
        <v>2162.9137853614729</v>
      </c>
      <c r="AA156" s="28">
        <f t="shared" si="27"/>
        <v>2182.6879209699146</v>
      </c>
    </row>
    <row r="157" spans="1:27" x14ac:dyDescent="0.25">
      <c r="A157" s="1">
        <v>152</v>
      </c>
      <c r="B157" t="s">
        <v>378</v>
      </c>
      <c r="C157" s="14" t="s">
        <v>463</v>
      </c>
      <c r="D157" s="14" t="s">
        <v>459</v>
      </c>
      <c r="E157" s="5">
        <v>120253.39690000001</v>
      </c>
      <c r="F157" s="6">
        <v>122129.3499</v>
      </c>
      <c r="G157" s="6">
        <v>124034.5677</v>
      </c>
      <c r="I157" s="28">
        <v>119191</v>
      </c>
      <c r="J157" s="28">
        <v>120580</v>
      </c>
      <c r="K157" s="28">
        <v>121928</v>
      </c>
      <c r="L157" s="28">
        <v>123237</v>
      </c>
      <c r="M157" s="28">
        <v>124505</v>
      </c>
      <c r="N157" s="28">
        <v>125732</v>
      </c>
      <c r="O157" s="28">
        <v>126918</v>
      </c>
      <c r="Q157" s="29">
        <f t="shared" si="28"/>
        <v>1.0735844104717538E-2</v>
      </c>
      <c r="R157" s="29">
        <f t="shared" si="30"/>
        <v>1.0289117716270276E-2</v>
      </c>
      <c r="S157" s="29">
        <f t="shared" si="31"/>
        <v>9.8550259025741941E-3</v>
      </c>
      <c r="T157" s="29">
        <f t="shared" si="32"/>
        <v>9.4327617472083486E-3</v>
      </c>
      <c r="U157" s="29">
        <f t="shared" si="33"/>
        <v>9.8589684553509402E-3</v>
      </c>
      <c r="W157" s="28">
        <f t="shared" si="29"/>
        <v>124034.5677</v>
      </c>
      <c r="X157" s="28">
        <f t="shared" si="24"/>
        <v>125366.18348242325</v>
      </c>
      <c r="Y157" s="28">
        <f t="shared" si="25"/>
        <v>126656.09090191344</v>
      </c>
      <c r="Z157" s="28">
        <f t="shared" si="26"/>
        <v>127904.2899584706</v>
      </c>
      <c r="AA157" s="28">
        <f t="shared" si="27"/>
        <v>129110.78065209471</v>
      </c>
    </row>
    <row r="158" spans="1:27" x14ac:dyDescent="0.25">
      <c r="A158" s="1">
        <v>153</v>
      </c>
      <c r="B158" t="s">
        <v>379</v>
      </c>
      <c r="C158" s="14" t="s">
        <v>463</v>
      </c>
      <c r="D158" s="14" t="s">
        <v>458</v>
      </c>
      <c r="E158" s="5">
        <v>3061.1640000000002</v>
      </c>
      <c r="F158" s="6">
        <v>3092.0817999999999</v>
      </c>
      <c r="G158" s="6">
        <v>3123.3117999999999</v>
      </c>
      <c r="I158" s="28">
        <v>3084</v>
      </c>
      <c r="J158" s="28">
        <v>3120</v>
      </c>
      <c r="K158" s="28">
        <v>3155</v>
      </c>
      <c r="L158" s="28">
        <v>3189</v>
      </c>
      <c r="M158" s="28">
        <v>3221</v>
      </c>
      <c r="N158" s="28">
        <v>3253</v>
      </c>
      <c r="O158" s="28">
        <v>3284</v>
      </c>
      <c r="Q158" s="29">
        <f t="shared" si="28"/>
        <v>1.0776545166402536E-2</v>
      </c>
      <c r="R158" s="29">
        <f t="shared" si="30"/>
        <v>1.0034493571652555E-2</v>
      </c>
      <c r="S158" s="29">
        <f t="shared" si="31"/>
        <v>9.934802856255821E-3</v>
      </c>
      <c r="T158" s="29">
        <f t="shared" si="32"/>
        <v>9.529664924684907E-3</v>
      </c>
      <c r="U158" s="29">
        <f t="shared" si="33"/>
        <v>9.8329871175310956E-3</v>
      </c>
      <c r="W158" s="28">
        <f t="shared" si="29"/>
        <v>3123.3117999999999</v>
      </c>
      <c r="X158" s="28">
        <f t="shared" si="24"/>
        <v>3156.9703106814582</v>
      </c>
      <c r="Y158" s="28">
        <f t="shared" si="25"/>
        <v>3188.6489089698894</v>
      </c>
      <c r="Z158" s="28">
        <f t="shared" si="26"/>
        <v>3220.3275072583206</v>
      </c>
      <c r="AA158" s="28">
        <f t="shared" si="27"/>
        <v>3251.0161493502383</v>
      </c>
    </row>
    <row r="159" spans="1:27" x14ac:dyDescent="0.25">
      <c r="A159" s="1">
        <v>154</v>
      </c>
      <c r="B159" t="s">
        <v>380</v>
      </c>
      <c r="C159" s="14" t="s">
        <v>463</v>
      </c>
      <c r="D159" s="14" t="s">
        <v>459</v>
      </c>
      <c r="E159" s="5">
        <v>9699.5136000000002</v>
      </c>
      <c r="F159" s="6">
        <v>9762.7621999999992</v>
      </c>
      <c r="G159" s="6">
        <v>9826.4534999999996</v>
      </c>
      <c r="I159" s="28">
        <v>9187</v>
      </c>
      <c r="J159" s="28">
        <v>9294</v>
      </c>
      <c r="K159" s="28">
        <v>9398</v>
      </c>
      <c r="L159" s="28">
        <v>9499</v>
      </c>
      <c r="M159" s="28">
        <v>9597</v>
      </c>
      <c r="N159" s="28">
        <v>9691</v>
      </c>
      <c r="O159" s="28">
        <v>9783</v>
      </c>
      <c r="Q159" s="29">
        <f t="shared" si="28"/>
        <v>1.0746967439880826E-2</v>
      </c>
      <c r="R159" s="29">
        <f t="shared" si="30"/>
        <v>1.0316875460574797E-2</v>
      </c>
      <c r="S159" s="29">
        <f t="shared" si="31"/>
        <v>9.794727519016359E-3</v>
      </c>
      <c r="T159" s="29">
        <f t="shared" si="32"/>
        <v>9.4933443401093807E-3</v>
      </c>
      <c r="U159" s="29">
        <f t="shared" si="33"/>
        <v>9.8683157732335127E-3</v>
      </c>
      <c r="W159" s="28">
        <f t="shared" si="29"/>
        <v>9826.4534999999996</v>
      </c>
      <c r="X159" s="28">
        <f t="shared" si="24"/>
        <v>9932.0580758140022</v>
      </c>
      <c r="Y159" s="28">
        <f t="shared" si="25"/>
        <v>10034.525882049371</v>
      </c>
      <c r="Z159" s="28">
        <f t="shared" si="26"/>
        <v>10132.811328846563</v>
      </c>
      <c r="AA159" s="28">
        <f t="shared" si="27"/>
        <v>10229.005595924664</v>
      </c>
    </row>
    <row r="160" spans="1:27" x14ac:dyDescent="0.25">
      <c r="A160" s="1">
        <v>155</v>
      </c>
      <c r="B160" t="s">
        <v>381</v>
      </c>
      <c r="C160" s="14" t="s">
        <v>465</v>
      </c>
      <c r="D160" s="14" t="s">
        <v>458</v>
      </c>
      <c r="E160" s="5">
        <v>2636</v>
      </c>
      <c r="F160" s="6">
        <v>2636</v>
      </c>
      <c r="G160" s="6">
        <v>2636</v>
      </c>
      <c r="I160" s="28">
        <v>2737</v>
      </c>
      <c r="J160" s="28">
        <v>2769</v>
      </c>
      <c r="K160" s="28">
        <v>2800</v>
      </c>
      <c r="L160" s="28">
        <v>2830</v>
      </c>
      <c r="M160" s="28">
        <v>2859</v>
      </c>
      <c r="N160" s="28">
        <v>2887</v>
      </c>
      <c r="O160" s="28">
        <v>2914</v>
      </c>
      <c r="Q160" s="29">
        <f t="shared" si="28"/>
        <v>1.0714285714285714E-2</v>
      </c>
      <c r="R160" s="29">
        <f t="shared" si="30"/>
        <v>1.0247349823321554E-2</v>
      </c>
      <c r="S160" s="29">
        <f t="shared" si="31"/>
        <v>9.7936341378104235E-3</v>
      </c>
      <c r="T160" s="29">
        <f t="shared" si="32"/>
        <v>9.3522687911326632E-3</v>
      </c>
      <c r="U160" s="29">
        <f t="shared" si="33"/>
        <v>9.7977509174215476E-3</v>
      </c>
      <c r="W160" s="28">
        <f t="shared" si="29"/>
        <v>2636</v>
      </c>
      <c r="X160" s="28">
        <f t="shared" si="24"/>
        <v>2664.2428571428572</v>
      </c>
      <c r="Y160" s="28">
        <f t="shared" si="25"/>
        <v>2691.5442857142857</v>
      </c>
      <c r="Z160" s="28">
        <f t="shared" si="26"/>
        <v>2717.9042857142858</v>
      </c>
      <c r="AA160" s="28">
        <f t="shared" si="27"/>
        <v>2743.3228571428572</v>
      </c>
    </row>
    <row r="161" spans="1:27" x14ac:dyDescent="0.25">
      <c r="A161" s="1">
        <v>156</v>
      </c>
      <c r="B161" t="s">
        <v>382</v>
      </c>
      <c r="C161" s="14" t="s">
        <v>463</v>
      </c>
      <c r="D161" s="14" t="s">
        <v>459</v>
      </c>
      <c r="E161" s="5">
        <v>6168.8112000000001</v>
      </c>
      <c r="F161" s="6">
        <v>6265.6616000000004</v>
      </c>
      <c r="G161" s="6">
        <v>6364.0325000000003</v>
      </c>
      <c r="I161" s="28">
        <v>6113</v>
      </c>
      <c r="J161" s="28">
        <v>6184</v>
      </c>
      <c r="K161" s="28">
        <v>6253</v>
      </c>
      <c r="L161" s="28">
        <v>6320</v>
      </c>
      <c r="M161" s="28">
        <v>6385</v>
      </c>
      <c r="N161" s="28">
        <v>6448</v>
      </c>
      <c r="O161" s="28">
        <v>6509</v>
      </c>
      <c r="Q161" s="29">
        <f t="shared" si="28"/>
        <v>1.0714856868703023E-2</v>
      </c>
      <c r="R161" s="29">
        <f t="shared" si="30"/>
        <v>1.0284810126582278E-2</v>
      </c>
      <c r="S161" s="29">
        <f t="shared" si="31"/>
        <v>9.8668754894283475E-3</v>
      </c>
      <c r="T161" s="29">
        <f t="shared" si="32"/>
        <v>9.4602977667493805E-3</v>
      </c>
      <c r="U161" s="29">
        <f t="shared" si="33"/>
        <v>9.870661127586668E-3</v>
      </c>
      <c r="W161" s="28">
        <f t="shared" si="29"/>
        <v>6364.0325000000003</v>
      </c>
      <c r="X161" s="28">
        <f t="shared" si="24"/>
        <v>6432.2221973452743</v>
      </c>
      <c r="Y161" s="28">
        <f t="shared" si="25"/>
        <v>6498.3763813369578</v>
      </c>
      <c r="Z161" s="28">
        <f t="shared" si="26"/>
        <v>6562.4950519750519</v>
      </c>
      <c r="AA161" s="28">
        <f t="shared" si="27"/>
        <v>6624.5782092595546</v>
      </c>
    </row>
    <row r="162" spans="1:27" x14ac:dyDescent="0.25">
      <c r="A162" s="1">
        <v>157</v>
      </c>
      <c r="B162" t="s">
        <v>383</v>
      </c>
      <c r="C162" s="14" t="s">
        <v>463</v>
      </c>
      <c r="D162" s="14" t="s">
        <v>459</v>
      </c>
      <c r="E162" s="5">
        <v>16749.465899999999</v>
      </c>
      <c r="F162" s="6">
        <v>17015.7824</v>
      </c>
      <c r="G162" s="6">
        <v>17286.333299999998</v>
      </c>
      <c r="I162" s="28">
        <v>13732</v>
      </c>
      <c r="J162" s="28">
        <v>13892</v>
      </c>
      <c r="K162" s="28">
        <v>14048</v>
      </c>
      <c r="L162" s="28">
        <v>14198</v>
      </c>
      <c r="M162" s="28">
        <v>14344</v>
      </c>
      <c r="N162" s="28">
        <v>14486</v>
      </c>
      <c r="O162" s="28">
        <v>14622</v>
      </c>
      <c r="Q162" s="29">
        <f t="shared" si="28"/>
        <v>1.0677676537585421E-2</v>
      </c>
      <c r="R162" s="29">
        <f t="shared" si="30"/>
        <v>1.0283138470207072E-2</v>
      </c>
      <c r="S162" s="29">
        <f t="shared" si="31"/>
        <v>9.8996095928611267E-3</v>
      </c>
      <c r="T162" s="29">
        <f t="shared" si="32"/>
        <v>9.3883749827419569E-3</v>
      </c>
      <c r="U162" s="29">
        <f t="shared" si="33"/>
        <v>9.8570410152700513E-3</v>
      </c>
      <c r="W162" s="28">
        <f t="shared" si="29"/>
        <v>17286.333299999998</v>
      </c>
      <c r="X162" s="28">
        <f t="shared" si="24"/>
        <v>17470.911175498288</v>
      </c>
      <c r="Y162" s="28">
        <f t="shared" si="25"/>
        <v>17650.566974316625</v>
      </c>
      <c r="Z162" s="28">
        <f t="shared" si="26"/>
        <v>17825.300696455008</v>
      </c>
      <c r="AA162" s="28">
        <f t="shared" si="27"/>
        <v>17992.651303573457</v>
      </c>
    </row>
    <row r="163" spans="1:27" x14ac:dyDescent="0.25">
      <c r="A163" s="1">
        <v>158</v>
      </c>
      <c r="B163" t="s">
        <v>384</v>
      </c>
      <c r="C163" s="14" t="s">
        <v>464</v>
      </c>
      <c r="D163" s="14" t="s">
        <v>460</v>
      </c>
      <c r="E163" s="5">
        <v>2294.2253999999998</v>
      </c>
      <c r="F163" s="6">
        <v>2298.8137999999999</v>
      </c>
      <c r="G163" s="6">
        <v>2303.4114</v>
      </c>
      <c r="I163" s="28">
        <v>2368</v>
      </c>
      <c r="J163" s="28">
        <v>2395</v>
      </c>
      <c r="K163" s="28">
        <v>2422</v>
      </c>
      <c r="L163" s="28">
        <v>2448</v>
      </c>
      <c r="M163" s="28">
        <v>2473</v>
      </c>
      <c r="N163" s="28">
        <v>2498</v>
      </c>
      <c r="O163" s="28">
        <v>2521</v>
      </c>
      <c r="Q163" s="29">
        <f t="shared" si="28"/>
        <v>1.0734929810074319E-2</v>
      </c>
      <c r="R163" s="29">
        <f t="shared" si="30"/>
        <v>1.0212418300653595E-2</v>
      </c>
      <c r="S163" s="29">
        <f t="shared" si="31"/>
        <v>1.0109179134654266E-2</v>
      </c>
      <c r="T163" s="29">
        <f t="shared" si="32"/>
        <v>9.207365892714172E-3</v>
      </c>
      <c r="U163" s="29">
        <f t="shared" si="33"/>
        <v>9.8429877760073444E-3</v>
      </c>
      <c r="W163" s="28">
        <f t="shared" si="29"/>
        <v>2303.4114</v>
      </c>
      <c r="X163" s="28">
        <f t="shared" si="24"/>
        <v>2328.1383597027248</v>
      </c>
      <c r="Y163" s="28">
        <f t="shared" si="25"/>
        <v>2351.9142824938062</v>
      </c>
      <c r="Z163" s="28">
        <f t="shared" si="26"/>
        <v>2375.6902052848882</v>
      </c>
      <c r="AA163" s="28">
        <f t="shared" si="27"/>
        <v>2397.564054252683</v>
      </c>
    </row>
    <row r="164" spans="1:27" x14ac:dyDescent="0.25">
      <c r="A164" s="1">
        <v>159</v>
      </c>
      <c r="B164" t="s">
        <v>385</v>
      </c>
      <c r="C164" s="14" t="s">
        <v>463</v>
      </c>
      <c r="D164" s="14" t="s">
        <v>460</v>
      </c>
      <c r="E164" s="5">
        <v>24924.965400000001</v>
      </c>
      <c r="F164" s="6">
        <v>25341.212299999999</v>
      </c>
      <c r="G164" s="6">
        <v>25764.410599999999</v>
      </c>
      <c r="I164" s="28">
        <v>24625</v>
      </c>
      <c r="J164" s="28">
        <v>24912</v>
      </c>
      <c r="K164" s="28">
        <v>25190</v>
      </c>
      <c r="L164" s="28">
        <v>25460</v>
      </c>
      <c r="M164" s="28">
        <v>25722</v>
      </c>
      <c r="N164" s="28">
        <v>25976</v>
      </c>
      <c r="O164" s="28">
        <v>26221</v>
      </c>
      <c r="Q164" s="29">
        <f t="shared" si="28"/>
        <v>1.0718539102818579E-2</v>
      </c>
      <c r="R164" s="29">
        <f t="shared" si="30"/>
        <v>1.0290652003142184E-2</v>
      </c>
      <c r="S164" s="29">
        <f t="shared" si="31"/>
        <v>9.8748153331778242E-3</v>
      </c>
      <c r="T164" s="29">
        <f t="shared" si="32"/>
        <v>9.4317831844779789E-3</v>
      </c>
      <c r="U164" s="29">
        <f t="shared" si="33"/>
        <v>9.8657501735993289E-3</v>
      </c>
      <c r="W164" s="28">
        <f t="shared" si="29"/>
        <v>25764.410599999999</v>
      </c>
      <c r="X164" s="28">
        <f t="shared" si="24"/>
        <v>26040.567442477175</v>
      </c>
      <c r="Y164" s="28">
        <f t="shared" si="25"/>
        <v>26308.541859992063</v>
      </c>
      <c r="Z164" s="28">
        <f t="shared" si="26"/>
        <v>26568.333852544663</v>
      </c>
      <c r="AA164" s="28">
        <f t="shared" si="27"/>
        <v>26818.92061701469</v>
      </c>
    </row>
    <row r="165" spans="1:27" x14ac:dyDescent="0.25">
      <c r="A165" s="1">
        <v>160</v>
      </c>
      <c r="B165" t="s">
        <v>386</v>
      </c>
      <c r="C165" s="14" t="s">
        <v>463</v>
      </c>
      <c r="D165" s="14" t="s">
        <v>459</v>
      </c>
      <c r="E165" s="5">
        <v>2321.1610999999998</v>
      </c>
      <c r="F165" s="6">
        <v>2325.1071000000002</v>
      </c>
      <c r="G165" s="6">
        <v>2329.0596999999998</v>
      </c>
      <c r="I165" s="28">
        <v>2398</v>
      </c>
      <c r="J165" s="28">
        <v>2426</v>
      </c>
      <c r="K165" s="28">
        <v>2453</v>
      </c>
      <c r="L165" s="28">
        <v>2479</v>
      </c>
      <c r="M165" s="28">
        <v>2505</v>
      </c>
      <c r="N165" s="28">
        <v>2529</v>
      </c>
      <c r="O165" s="28">
        <v>2553</v>
      </c>
      <c r="Q165" s="29">
        <f t="shared" si="28"/>
        <v>1.059926620464737E-2</v>
      </c>
      <c r="R165" s="29">
        <f t="shared" si="30"/>
        <v>1.0488100040338847E-2</v>
      </c>
      <c r="S165" s="29">
        <f t="shared" si="31"/>
        <v>9.5808383233532933E-3</v>
      </c>
      <c r="T165" s="29">
        <f t="shared" si="32"/>
        <v>9.4899169632265724E-3</v>
      </c>
      <c r="U165" s="29">
        <f t="shared" si="33"/>
        <v>9.8529517756395704E-3</v>
      </c>
      <c r="W165" s="28">
        <f t="shared" si="29"/>
        <v>2329.0596999999998</v>
      </c>
      <c r="X165" s="28">
        <f t="shared" si="24"/>
        <v>2353.7460237668161</v>
      </c>
      <c r="Y165" s="28">
        <f t="shared" si="25"/>
        <v>2378.4323475336323</v>
      </c>
      <c r="Z165" s="28">
        <f t="shared" si="26"/>
        <v>2401.2197233183856</v>
      </c>
      <c r="AA165" s="28">
        <f t="shared" si="27"/>
        <v>2424.0070991031389</v>
      </c>
    </row>
    <row r="166" spans="1:27" x14ac:dyDescent="0.25">
      <c r="A166" s="1">
        <v>161</v>
      </c>
      <c r="B166" t="s">
        <v>387</v>
      </c>
      <c r="C166" s="14" t="s">
        <v>463</v>
      </c>
      <c r="D166" s="14" t="s">
        <v>460</v>
      </c>
      <c r="E166" s="5">
        <v>2793.2964000000002</v>
      </c>
      <c r="F166" s="6">
        <v>2795.5311000000002</v>
      </c>
      <c r="G166" s="6">
        <v>2797.7674999999999</v>
      </c>
      <c r="I166" s="28">
        <v>2893</v>
      </c>
      <c r="J166" s="28">
        <v>2927</v>
      </c>
      <c r="K166" s="28">
        <v>2960</v>
      </c>
      <c r="L166" s="28">
        <v>2991</v>
      </c>
      <c r="M166" s="28">
        <v>3022</v>
      </c>
      <c r="N166" s="28">
        <v>3052</v>
      </c>
      <c r="O166" s="28">
        <v>3081</v>
      </c>
      <c r="Q166" s="29">
        <f t="shared" si="28"/>
        <v>1.0472972972972974E-2</v>
      </c>
      <c r="R166" s="29">
        <f t="shared" si="30"/>
        <v>1.0364426613172852E-2</v>
      </c>
      <c r="S166" s="29">
        <f t="shared" si="31"/>
        <v>9.9272005294506957E-3</v>
      </c>
      <c r="T166" s="29">
        <f t="shared" si="32"/>
        <v>9.5019659239842721E-3</v>
      </c>
      <c r="U166" s="29">
        <f t="shared" si="33"/>
        <v>9.9311976888692734E-3</v>
      </c>
      <c r="W166" s="28">
        <f t="shared" si="29"/>
        <v>2797.7674999999999</v>
      </c>
      <c r="X166" s="28">
        <f t="shared" si="24"/>
        <v>2827.0684434121617</v>
      </c>
      <c r="Y166" s="28">
        <f t="shared" si="25"/>
        <v>2856.369386824324</v>
      </c>
      <c r="Z166" s="28">
        <f t="shared" si="26"/>
        <v>2884.7251385135128</v>
      </c>
      <c r="AA166" s="28">
        <f t="shared" si="27"/>
        <v>2912.1356984797289</v>
      </c>
    </row>
    <row r="167" spans="1:27" x14ac:dyDescent="0.25">
      <c r="A167" s="1">
        <v>162</v>
      </c>
      <c r="B167" t="s">
        <v>388</v>
      </c>
      <c r="C167" s="14" t="s">
        <v>463</v>
      </c>
      <c r="D167" s="14" t="s">
        <v>460</v>
      </c>
      <c r="E167" s="5">
        <v>8305.0938999999998</v>
      </c>
      <c r="F167" s="6">
        <v>8313.3989999999994</v>
      </c>
      <c r="G167" s="6">
        <v>8321.7124000000003</v>
      </c>
      <c r="I167" s="28">
        <v>8597</v>
      </c>
      <c r="J167" s="28">
        <v>8697</v>
      </c>
      <c r="K167" s="28">
        <v>8795</v>
      </c>
      <c r="L167" s="28">
        <v>8889</v>
      </c>
      <c r="M167" s="28">
        <v>8980</v>
      </c>
      <c r="N167" s="28">
        <v>9069</v>
      </c>
      <c r="O167" s="28">
        <v>9155</v>
      </c>
      <c r="Q167" s="29">
        <f t="shared" si="28"/>
        <v>1.0687890847072201E-2</v>
      </c>
      <c r="R167" s="29">
        <f t="shared" si="30"/>
        <v>1.0237372032849589E-2</v>
      </c>
      <c r="S167" s="29">
        <f t="shared" si="31"/>
        <v>9.9109131403118042E-3</v>
      </c>
      <c r="T167" s="29">
        <f t="shared" si="32"/>
        <v>9.4828536773624433E-3</v>
      </c>
      <c r="U167" s="29">
        <f t="shared" si="33"/>
        <v>9.877046283507945E-3</v>
      </c>
      <c r="W167" s="28">
        <f t="shared" si="29"/>
        <v>8321.7124000000003</v>
      </c>
      <c r="X167" s="28">
        <f t="shared" si="24"/>
        <v>8410.6539537919271</v>
      </c>
      <c r="Y167" s="28">
        <f t="shared" si="25"/>
        <v>8496.7569473564527</v>
      </c>
      <c r="Z167" s="28">
        <f t="shared" si="26"/>
        <v>8580.9675674360442</v>
      </c>
      <c r="AA167" s="28">
        <f t="shared" si="27"/>
        <v>8662.3396272882328</v>
      </c>
    </row>
    <row r="168" spans="1:27" x14ac:dyDescent="0.25">
      <c r="A168" s="1">
        <v>163</v>
      </c>
      <c r="B168" t="s">
        <v>389</v>
      </c>
      <c r="C168" s="14" t="s">
        <v>463</v>
      </c>
      <c r="D168" s="14" t="s">
        <v>460</v>
      </c>
      <c r="E168" s="5">
        <v>2032.7276999999999</v>
      </c>
      <c r="F168" s="6">
        <v>2041.875</v>
      </c>
      <c r="G168" s="6">
        <v>2051.0634</v>
      </c>
      <c r="I168" s="28">
        <v>2082</v>
      </c>
      <c r="J168" s="28">
        <v>2107</v>
      </c>
      <c r="K168" s="28">
        <v>2130</v>
      </c>
      <c r="L168" s="28">
        <v>2153</v>
      </c>
      <c r="M168" s="28">
        <v>2175</v>
      </c>
      <c r="N168" s="28">
        <v>2197</v>
      </c>
      <c r="O168" s="28">
        <v>2217</v>
      </c>
      <c r="Q168" s="29">
        <f t="shared" si="28"/>
        <v>1.07981220657277E-2</v>
      </c>
      <c r="R168" s="29">
        <f t="shared" si="30"/>
        <v>1.0218300046446818E-2</v>
      </c>
      <c r="S168" s="29">
        <f t="shared" si="31"/>
        <v>1.0114942528735632E-2</v>
      </c>
      <c r="T168" s="29">
        <f t="shared" si="32"/>
        <v>9.1033227127901677E-3</v>
      </c>
      <c r="U168" s="29">
        <f t="shared" si="33"/>
        <v>9.8121884293242059E-3</v>
      </c>
      <c r="W168" s="28">
        <f t="shared" si="29"/>
        <v>2051.0634</v>
      </c>
      <c r="X168" s="28">
        <f t="shared" si="24"/>
        <v>2073.2110329577463</v>
      </c>
      <c r="Y168" s="28">
        <f t="shared" si="25"/>
        <v>2094.3957253521125</v>
      </c>
      <c r="Z168" s="28">
        <f t="shared" si="26"/>
        <v>2115.5804177464788</v>
      </c>
      <c r="AA168" s="28">
        <f t="shared" si="27"/>
        <v>2134.8392290140841</v>
      </c>
    </row>
    <row r="169" spans="1:27" x14ac:dyDescent="0.25">
      <c r="A169" s="1">
        <v>164</v>
      </c>
      <c r="B169" t="s">
        <v>390</v>
      </c>
      <c r="C169" s="14" t="s">
        <v>463</v>
      </c>
      <c r="D169" s="14" t="s">
        <v>458</v>
      </c>
      <c r="E169" s="5">
        <v>6855</v>
      </c>
      <c r="F169" s="6">
        <v>6855</v>
      </c>
      <c r="G169" s="6">
        <v>6855</v>
      </c>
      <c r="I169" s="28">
        <v>7117</v>
      </c>
      <c r="J169" s="28">
        <v>7200</v>
      </c>
      <c r="K169" s="28">
        <v>7281</v>
      </c>
      <c r="L169" s="28">
        <v>7359</v>
      </c>
      <c r="M169" s="28">
        <v>7435</v>
      </c>
      <c r="N169" s="28">
        <v>7508</v>
      </c>
      <c r="O169" s="28">
        <v>7579</v>
      </c>
      <c r="Q169" s="29">
        <f t="shared" si="28"/>
        <v>1.0712814173877214E-2</v>
      </c>
      <c r="R169" s="29">
        <f t="shared" si="30"/>
        <v>1.032749014811795E-2</v>
      </c>
      <c r="S169" s="29">
        <f t="shared" si="31"/>
        <v>9.8184263618022859E-3</v>
      </c>
      <c r="T169" s="29">
        <f t="shared" si="32"/>
        <v>9.4565796483750669E-3</v>
      </c>
      <c r="U169" s="29">
        <f t="shared" si="33"/>
        <v>9.8674987194317682E-3</v>
      </c>
      <c r="W169" s="28">
        <f t="shared" si="29"/>
        <v>6855</v>
      </c>
      <c r="X169" s="28">
        <f t="shared" si="24"/>
        <v>6928.4363411619288</v>
      </c>
      <c r="Y169" s="28">
        <f t="shared" si="25"/>
        <v>6999.9896992171407</v>
      </c>
      <c r="Z169" s="28">
        <f t="shared" si="26"/>
        <v>7068.7185826122777</v>
      </c>
      <c r="AA169" s="28">
        <f t="shared" si="27"/>
        <v>7135.5644829006987</v>
      </c>
    </row>
    <row r="170" spans="1:27" x14ac:dyDescent="0.25">
      <c r="A170" s="1">
        <v>165</v>
      </c>
      <c r="B170" t="s">
        <v>391</v>
      </c>
      <c r="C170" s="14" t="s">
        <v>463</v>
      </c>
      <c r="D170" s="14" t="s">
        <v>458</v>
      </c>
      <c r="E170" s="5">
        <v>1095</v>
      </c>
      <c r="F170" s="6">
        <v>1095</v>
      </c>
      <c r="G170" s="6">
        <v>1095</v>
      </c>
      <c r="I170" s="28">
        <v>1137</v>
      </c>
      <c r="J170" s="28">
        <v>1150</v>
      </c>
      <c r="K170" s="28">
        <v>1163</v>
      </c>
      <c r="L170" s="28">
        <v>1176</v>
      </c>
      <c r="M170" s="28">
        <v>1188</v>
      </c>
      <c r="N170" s="28">
        <v>1199</v>
      </c>
      <c r="O170" s="28">
        <v>1211</v>
      </c>
      <c r="Q170" s="29">
        <f t="shared" si="28"/>
        <v>1.117798796216681E-2</v>
      </c>
      <c r="R170" s="29">
        <f t="shared" si="30"/>
        <v>1.020408163265306E-2</v>
      </c>
      <c r="S170" s="29">
        <f t="shared" si="31"/>
        <v>9.2592592592592587E-3</v>
      </c>
      <c r="T170" s="29">
        <f t="shared" si="32"/>
        <v>1.0008340283569641E-2</v>
      </c>
      <c r="U170" s="29">
        <f t="shared" si="33"/>
        <v>9.8238937251606522E-3</v>
      </c>
      <c r="W170" s="28">
        <f t="shared" si="29"/>
        <v>1095</v>
      </c>
      <c r="X170" s="28">
        <f t="shared" si="24"/>
        <v>1107.2398968185726</v>
      </c>
      <c r="Y170" s="28">
        <f t="shared" si="25"/>
        <v>1118.5382631126395</v>
      </c>
      <c r="Z170" s="28">
        <f t="shared" si="26"/>
        <v>1128.895098882201</v>
      </c>
      <c r="AA170" s="28">
        <f t="shared" si="27"/>
        <v>1140.1934651762679</v>
      </c>
    </row>
    <row r="171" spans="1:27" x14ac:dyDescent="0.25">
      <c r="A171" s="1">
        <v>166</v>
      </c>
      <c r="B171" t="s">
        <v>392</v>
      </c>
      <c r="C171" s="14" t="s">
        <v>465</v>
      </c>
      <c r="D171" s="14" t="s">
        <v>458</v>
      </c>
      <c r="E171" s="5">
        <v>18433.103899999998</v>
      </c>
      <c r="F171" s="6">
        <v>18473.6567</v>
      </c>
      <c r="G171" s="6">
        <v>18514.298900000002</v>
      </c>
      <c r="I171" s="28">
        <v>19013</v>
      </c>
      <c r="J171" s="28">
        <v>19235</v>
      </c>
      <c r="K171" s="28">
        <v>19450</v>
      </c>
      <c r="L171" s="28">
        <v>19658</v>
      </c>
      <c r="M171" s="28">
        <v>19861</v>
      </c>
      <c r="N171" s="28">
        <v>20057</v>
      </c>
      <c r="O171" s="28">
        <v>20246</v>
      </c>
      <c r="Q171" s="29">
        <f t="shared" si="28"/>
        <v>1.0694087403598972E-2</v>
      </c>
      <c r="R171" s="29">
        <f t="shared" si="30"/>
        <v>1.0326584596601893E-2</v>
      </c>
      <c r="S171" s="29">
        <f t="shared" si="31"/>
        <v>9.868586677407986E-3</v>
      </c>
      <c r="T171" s="29">
        <f t="shared" si="32"/>
        <v>9.4231440394874615E-3</v>
      </c>
      <c r="U171" s="29">
        <f t="shared" si="33"/>
        <v>9.8727717711657795E-3</v>
      </c>
      <c r="W171" s="28">
        <f t="shared" si="29"/>
        <v>18514.298900000002</v>
      </c>
      <c r="X171" s="28">
        <f t="shared" si="24"/>
        <v>18712.29243065296</v>
      </c>
      <c r="Y171" s="28">
        <f t="shared" si="25"/>
        <v>18905.526501434451</v>
      </c>
      <c r="Z171" s="28">
        <f t="shared" si="26"/>
        <v>19092.097328395892</v>
      </c>
      <c r="AA171" s="28">
        <f t="shared" si="27"/>
        <v>19272.004911537279</v>
      </c>
    </row>
    <row r="172" spans="1:27" x14ac:dyDescent="0.25">
      <c r="A172" s="1">
        <v>167</v>
      </c>
      <c r="B172" t="s">
        <v>393</v>
      </c>
      <c r="C172" s="14" t="s">
        <v>464</v>
      </c>
      <c r="D172" s="14" t="s">
        <v>460</v>
      </c>
      <c r="E172" s="5">
        <v>8873</v>
      </c>
      <c r="F172" s="6">
        <v>8873</v>
      </c>
      <c r="G172" s="6">
        <v>8873</v>
      </c>
      <c r="I172" s="28">
        <v>9213</v>
      </c>
      <c r="J172" s="28">
        <v>9320</v>
      </c>
      <c r="K172" s="28">
        <v>9424</v>
      </c>
      <c r="L172" s="28">
        <v>9525</v>
      </c>
      <c r="M172" s="28">
        <v>9623</v>
      </c>
      <c r="N172" s="28">
        <v>9718</v>
      </c>
      <c r="O172" s="28">
        <v>9810</v>
      </c>
      <c r="Q172" s="29">
        <f t="shared" si="28"/>
        <v>1.0717317487266554E-2</v>
      </c>
      <c r="R172" s="29">
        <f t="shared" si="30"/>
        <v>1.0288713910761155E-2</v>
      </c>
      <c r="S172" s="29">
        <f t="shared" si="31"/>
        <v>9.8721812324638891E-3</v>
      </c>
      <c r="T172" s="29">
        <f t="shared" si="32"/>
        <v>9.4669685120395142E-3</v>
      </c>
      <c r="U172" s="29">
        <f t="shared" si="33"/>
        <v>9.8759545517548529E-3</v>
      </c>
      <c r="W172" s="28">
        <f t="shared" si="29"/>
        <v>8873</v>
      </c>
      <c r="X172" s="28">
        <f t="shared" si="24"/>
        <v>8968.094758064517</v>
      </c>
      <c r="Y172" s="28">
        <f t="shared" si="25"/>
        <v>9060.3649193548408</v>
      </c>
      <c r="Z172" s="28">
        <f t="shared" si="26"/>
        <v>9149.8104838709696</v>
      </c>
      <c r="AA172" s="28">
        <f t="shared" si="27"/>
        <v>9236.4314516129052</v>
      </c>
    </row>
    <row r="173" spans="1:27" x14ac:dyDescent="0.25">
      <c r="A173" s="1">
        <v>168</v>
      </c>
      <c r="B173" t="s">
        <v>394</v>
      </c>
      <c r="C173" s="14" t="s">
        <v>465</v>
      </c>
      <c r="D173" s="14" t="s">
        <v>458</v>
      </c>
      <c r="E173" s="5">
        <v>17295.846099999999</v>
      </c>
      <c r="F173" s="6">
        <v>17380.456099999999</v>
      </c>
      <c r="G173" s="6">
        <v>17490.744699999999</v>
      </c>
      <c r="I173" s="28">
        <v>17618.996892360505</v>
      </c>
      <c r="J173" s="28">
        <v>17823.372890999293</v>
      </c>
      <c r="K173" s="28">
        <v>18022.788307146853</v>
      </c>
      <c r="L173" s="28">
        <v>18216.251024304929</v>
      </c>
      <c r="M173" s="28">
        <v>18403.761042473529</v>
      </c>
      <c r="N173" s="28">
        <v>18585.318361652648</v>
      </c>
      <c r="O173" s="28">
        <v>18760.922981842286</v>
      </c>
      <c r="Q173" s="29">
        <f t="shared" si="28"/>
        <v>1.0734338874821009E-2</v>
      </c>
      <c r="R173" s="29">
        <f t="shared" si="30"/>
        <v>1.0293556995806391E-2</v>
      </c>
      <c r="S173" s="29">
        <f t="shared" si="31"/>
        <v>9.865229110512139E-3</v>
      </c>
      <c r="T173" s="29">
        <f t="shared" si="32"/>
        <v>9.448566700475055E-3</v>
      </c>
      <c r="U173" s="29">
        <f t="shared" si="33"/>
        <v>9.8691176022645283E-3</v>
      </c>
      <c r="W173" s="28">
        <f t="shared" si="29"/>
        <v>17490.744699999999</v>
      </c>
      <c r="X173" s="28">
        <f t="shared" si="24"/>
        <v>17678.49628078278</v>
      </c>
      <c r="Y173" s="28">
        <f t="shared" si="25"/>
        <v>17860.47088984917</v>
      </c>
      <c r="Z173" s="28">
        <f t="shared" si="26"/>
        <v>18036.668527199163</v>
      </c>
      <c r="AA173" s="28">
        <f t="shared" si="27"/>
        <v>18207.089192832766</v>
      </c>
    </row>
    <row r="174" spans="1:27" x14ac:dyDescent="0.25">
      <c r="A174" s="1">
        <v>169</v>
      </c>
      <c r="B174" t="s">
        <v>395</v>
      </c>
      <c r="C174" s="14" t="s">
        <v>463</v>
      </c>
      <c r="D174" s="14" t="s">
        <v>459</v>
      </c>
      <c r="E174" s="5">
        <v>30696.376400000001</v>
      </c>
      <c r="F174" s="6">
        <v>30914.320599999999</v>
      </c>
      <c r="G174" s="6">
        <v>31133.812300000001</v>
      </c>
      <c r="I174" s="28">
        <v>31202</v>
      </c>
      <c r="J174" s="28">
        <v>31566</v>
      </c>
      <c r="K174" s="28">
        <v>31919</v>
      </c>
      <c r="L174" s="28">
        <v>32261</v>
      </c>
      <c r="M174" s="28">
        <v>32593</v>
      </c>
      <c r="N174" s="28">
        <v>32914</v>
      </c>
      <c r="O174" s="28">
        <v>33225</v>
      </c>
      <c r="Q174" s="29">
        <f t="shared" si="28"/>
        <v>1.0714621385381748E-2</v>
      </c>
      <c r="R174" s="29">
        <f t="shared" si="30"/>
        <v>1.0291063513220297E-2</v>
      </c>
      <c r="S174" s="29">
        <f t="shared" si="31"/>
        <v>9.8487405271070472E-3</v>
      </c>
      <c r="T174" s="29">
        <f t="shared" si="32"/>
        <v>9.4488667436349282E-3</v>
      </c>
      <c r="U174" s="29">
        <f t="shared" si="33"/>
        <v>9.8628902613207576E-3</v>
      </c>
      <c r="W174" s="28">
        <f t="shared" si="29"/>
        <v>31133.812300000001</v>
      </c>
      <c r="X174" s="28">
        <f t="shared" si="24"/>
        <v>31467.399311078043</v>
      </c>
      <c r="Y174" s="28">
        <f t="shared" si="25"/>
        <v>31791.232315984213</v>
      </c>
      <c r="Z174" s="28">
        <f t="shared" si="26"/>
        <v>32104.335914101321</v>
      </c>
      <c r="AA174" s="28">
        <f t="shared" si="27"/>
        <v>32407.68550604656</v>
      </c>
    </row>
    <row r="175" spans="1:27" x14ac:dyDescent="0.25">
      <c r="A175" s="1">
        <v>170</v>
      </c>
      <c r="B175" t="s">
        <v>396</v>
      </c>
      <c r="C175" s="14" t="s">
        <v>463</v>
      </c>
      <c r="D175" s="14" t="s">
        <v>459</v>
      </c>
      <c r="E175" s="5">
        <v>88794.373200000002</v>
      </c>
      <c r="F175" s="6">
        <v>89486.969400000002</v>
      </c>
      <c r="G175" s="6">
        <v>90184.967699999994</v>
      </c>
      <c r="I175" s="28">
        <v>90069</v>
      </c>
      <c r="J175" s="28">
        <v>91118</v>
      </c>
      <c r="K175" s="28">
        <v>92137</v>
      </c>
      <c r="L175" s="28">
        <v>93126</v>
      </c>
      <c r="M175" s="28">
        <v>94084</v>
      </c>
      <c r="N175" s="28">
        <v>95012</v>
      </c>
      <c r="O175" s="28">
        <v>95908</v>
      </c>
      <c r="Q175" s="29">
        <f t="shared" si="28"/>
        <v>1.0734015650607248E-2</v>
      </c>
      <c r="R175" s="29">
        <f t="shared" si="30"/>
        <v>1.0287137856237786E-2</v>
      </c>
      <c r="S175" s="29">
        <f t="shared" si="31"/>
        <v>9.8635262106202964E-3</v>
      </c>
      <c r="T175" s="29">
        <f t="shared" si="32"/>
        <v>9.4303877404959373E-3</v>
      </c>
      <c r="U175" s="29">
        <f t="shared" si="33"/>
        <v>9.8603506024513392E-3</v>
      </c>
      <c r="W175" s="28">
        <f t="shared" si="29"/>
        <v>90184.967699999994</v>
      </c>
      <c r="X175" s="28">
        <f t="shared" si="24"/>
        <v>91153.014554741312</v>
      </c>
      <c r="Y175" s="28">
        <f t="shared" si="25"/>
        <v>92090.718181477583</v>
      </c>
      <c r="Z175" s="28">
        <f t="shared" si="26"/>
        <v>92999.057394015443</v>
      </c>
      <c r="AA175" s="28">
        <f t="shared" si="27"/>
        <v>93876.074564741648</v>
      </c>
    </row>
    <row r="176" spans="1:27" x14ac:dyDescent="0.25">
      <c r="A176" s="1">
        <v>171</v>
      </c>
      <c r="B176" t="s">
        <v>397</v>
      </c>
      <c r="C176" s="14" t="s">
        <v>464</v>
      </c>
      <c r="D176" s="14" t="s">
        <v>460</v>
      </c>
      <c r="E176" s="5">
        <v>14904.4385</v>
      </c>
      <c r="F176" s="6">
        <v>14952.1327</v>
      </c>
      <c r="G176" s="6">
        <v>14999.979499999999</v>
      </c>
      <c r="I176" s="28">
        <v>15327</v>
      </c>
      <c r="J176" s="28">
        <v>15506</v>
      </c>
      <c r="K176" s="28">
        <v>15679</v>
      </c>
      <c r="L176" s="28">
        <v>15848</v>
      </c>
      <c r="M176" s="28">
        <v>16011</v>
      </c>
      <c r="N176" s="28">
        <v>16168</v>
      </c>
      <c r="O176" s="28">
        <v>16321</v>
      </c>
      <c r="Q176" s="29">
        <f t="shared" si="28"/>
        <v>1.0778748644683972E-2</v>
      </c>
      <c r="R176" s="29">
        <f t="shared" si="30"/>
        <v>1.0285209490156487E-2</v>
      </c>
      <c r="S176" s="29">
        <f t="shared" si="31"/>
        <v>9.8057585410030595E-3</v>
      </c>
      <c r="T176" s="29">
        <f t="shared" si="32"/>
        <v>9.4631370608609603E-3</v>
      </c>
      <c r="U176" s="29">
        <f t="shared" si="33"/>
        <v>9.8513683640068361E-3</v>
      </c>
      <c r="W176" s="28">
        <f t="shared" si="29"/>
        <v>14999.979499999999</v>
      </c>
      <c r="X176" s="28">
        <f t="shared" si="24"/>
        <v>15161.660508705912</v>
      </c>
      <c r="Y176" s="28">
        <f t="shared" si="25"/>
        <v>15317.601363256585</v>
      </c>
      <c r="Z176" s="28">
        <f t="shared" si="26"/>
        <v>15467.802063652016</v>
      </c>
      <c r="AA176" s="28">
        <f t="shared" si="27"/>
        <v>15614.175994610621</v>
      </c>
    </row>
    <row r="177" spans="1:27" x14ac:dyDescent="0.25">
      <c r="A177" s="1">
        <v>172</v>
      </c>
      <c r="B177" t="s">
        <v>398</v>
      </c>
      <c r="C177" s="14" t="s">
        <v>463</v>
      </c>
      <c r="D177" s="14" t="s">
        <v>458</v>
      </c>
      <c r="E177" s="5">
        <v>39511.739699999998</v>
      </c>
      <c r="F177" s="6">
        <v>39730.697800000002</v>
      </c>
      <c r="G177" s="6">
        <v>39947.819500000012</v>
      </c>
      <c r="I177" s="28">
        <v>40352.711940949252</v>
      </c>
      <c r="J177" s="28">
        <v>40822.648824644908</v>
      </c>
      <c r="K177" s="28">
        <v>41279.615051253422</v>
      </c>
      <c r="L177" s="28">
        <v>41722.612877921936</v>
      </c>
      <c r="M177" s="28">
        <v>42151.642304650457</v>
      </c>
      <c r="N177" s="28">
        <v>42567.701074291828</v>
      </c>
      <c r="O177" s="28">
        <v>42968.793701140356</v>
      </c>
      <c r="Q177" s="29">
        <f t="shared" si="28"/>
        <v>1.0731636574577567E-2</v>
      </c>
      <c r="R177" s="29">
        <f t="shared" si="30"/>
        <v>1.0282899299328093E-2</v>
      </c>
      <c r="S177" s="29">
        <f t="shared" si="31"/>
        <v>9.8705233507703424E-3</v>
      </c>
      <c r="T177" s="29">
        <f t="shared" si="32"/>
        <v>9.4224639039941389E-3</v>
      </c>
      <c r="U177" s="29">
        <f t="shared" si="33"/>
        <v>9.8586288513641922E-3</v>
      </c>
      <c r="W177" s="28">
        <f t="shared" si="29"/>
        <v>39947.819500000012</v>
      </c>
      <c r="X177" s="28">
        <f t="shared" si="24"/>
        <v>40376.524980820832</v>
      </c>
      <c r="Y177" s="28">
        <f t="shared" si="25"/>
        <v>40791.712721255411</v>
      </c>
      <c r="Z177" s="28">
        <f t="shared" si="26"/>
        <v>41194.34827418848</v>
      </c>
      <c r="AA177" s="28">
        <f t="shared" si="27"/>
        <v>41582.500533850587</v>
      </c>
    </row>
    <row r="178" spans="1:27" x14ac:dyDescent="0.25">
      <c r="A178" s="1">
        <v>173</v>
      </c>
      <c r="B178" t="s">
        <v>399</v>
      </c>
      <c r="C178" s="14" t="s">
        <v>464</v>
      </c>
      <c r="D178" s="14" t="s">
        <v>460</v>
      </c>
      <c r="E178" s="5">
        <v>3540.5581999999999</v>
      </c>
      <c r="F178" s="6">
        <v>3581.6287000000002</v>
      </c>
      <c r="G178" s="6">
        <v>3623.1754999999998</v>
      </c>
      <c r="I178" s="28">
        <v>3551</v>
      </c>
      <c r="J178" s="28">
        <v>3592</v>
      </c>
      <c r="K178" s="28">
        <v>3633</v>
      </c>
      <c r="L178" s="28">
        <v>3672</v>
      </c>
      <c r="M178" s="28">
        <v>3709</v>
      </c>
      <c r="N178" s="28">
        <v>3746</v>
      </c>
      <c r="O178" s="28">
        <v>3781</v>
      </c>
      <c r="Q178" s="29">
        <f t="shared" si="28"/>
        <v>1.0734929810074319E-2</v>
      </c>
      <c r="R178" s="29">
        <f t="shared" si="30"/>
        <v>1.0076252723311547E-2</v>
      </c>
      <c r="S178" s="29">
        <f t="shared" si="31"/>
        <v>9.9757346993798873E-3</v>
      </c>
      <c r="T178" s="29">
        <f t="shared" si="32"/>
        <v>9.3432995194874541E-3</v>
      </c>
      <c r="U178" s="29">
        <f t="shared" si="33"/>
        <v>9.7984289807262967E-3</v>
      </c>
      <c r="W178" s="28">
        <f t="shared" si="29"/>
        <v>3623.1754999999998</v>
      </c>
      <c r="X178" s="28">
        <f t="shared" si="24"/>
        <v>3662.0700346820809</v>
      </c>
      <c r="Y178" s="28">
        <f t="shared" si="25"/>
        <v>3698.969977842004</v>
      </c>
      <c r="Z178" s="28">
        <f t="shared" si="26"/>
        <v>3735.8699210019267</v>
      </c>
      <c r="AA178" s="28">
        <f t="shared" si="27"/>
        <v>3770.775272639692</v>
      </c>
    </row>
    <row r="179" spans="1:27" x14ac:dyDescent="0.25">
      <c r="A179" s="1">
        <v>174</v>
      </c>
      <c r="B179" t="s">
        <v>400</v>
      </c>
      <c r="C179" s="14" t="s">
        <v>464</v>
      </c>
      <c r="D179" s="14" t="s">
        <v>460</v>
      </c>
      <c r="E179" s="5">
        <v>3350.2745</v>
      </c>
      <c r="F179" s="6">
        <v>3362.0003999999999</v>
      </c>
      <c r="G179" s="6">
        <v>3373.7674000000002</v>
      </c>
      <c r="I179" s="28">
        <v>3442</v>
      </c>
      <c r="J179" s="28">
        <v>3482</v>
      </c>
      <c r="K179" s="28">
        <v>3521</v>
      </c>
      <c r="L179" s="28">
        <v>3559</v>
      </c>
      <c r="M179" s="28">
        <v>3596</v>
      </c>
      <c r="N179" s="28">
        <v>3631</v>
      </c>
      <c r="O179" s="28">
        <v>3665</v>
      </c>
      <c r="Q179" s="29">
        <f t="shared" si="28"/>
        <v>1.0792388525986936E-2</v>
      </c>
      <c r="R179" s="29">
        <f t="shared" si="30"/>
        <v>1.0396178701882551E-2</v>
      </c>
      <c r="S179" s="29">
        <f t="shared" si="31"/>
        <v>9.7330367074527253E-3</v>
      </c>
      <c r="T179" s="29">
        <f t="shared" si="32"/>
        <v>9.36381162214266E-3</v>
      </c>
      <c r="U179" s="29">
        <f t="shared" si="33"/>
        <v>9.8310090104926449E-3</v>
      </c>
      <c r="W179" s="28">
        <f t="shared" si="29"/>
        <v>3373.7674000000002</v>
      </c>
      <c r="X179" s="28">
        <f t="shared" si="24"/>
        <v>3410.1784085771087</v>
      </c>
      <c r="Y179" s="28">
        <f t="shared" si="25"/>
        <v>3445.6312327179776</v>
      </c>
      <c r="Z179" s="28">
        <f t="shared" si="26"/>
        <v>3479.1676879863667</v>
      </c>
      <c r="AA179" s="28">
        <f t="shared" si="27"/>
        <v>3511.7459588185166</v>
      </c>
    </row>
    <row r="180" spans="1:27" x14ac:dyDescent="0.25">
      <c r="A180" s="1">
        <v>175</v>
      </c>
      <c r="B180" t="s">
        <v>401</v>
      </c>
      <c r="C180" s="14" t="s">
        <v>463</v>
      </c>
      <c r="D180" s="14" t="s">
        <v>459</v>
      </c>
      <c r="E180" s="5">
        <v>29386.9048</v>
      </c>
      <c r="F180" s="6">
        <v>29760.1185</v>
      </c>
      <c r="G180" s="6">
        <v>30138.072</v>
      </c>
      <c r="I180" s="28">
        <v>29378</v>
      </c>
      <c r="J180" s="28">
        <v>29720</v>
      </c>
      <c r="K180" s="28">
        <v>30053</v>
      </c>
      <c r="L180" s="28">
        <v>30375</v>
      </c>
      <c r="M180" s="28">
        <v>30688</v>
      </c>
      <c r="N180" s="28">
        <v>30990</v>
      </c>
      <c r="O180" s="28">
        <v>31283</v>
      </c>
      <c r="Q180" s="29">
        <f t="shared" si="28"/>
        <v>1.0714404551958207E-2</v>
      </c>
      <c r="R180" s="29">
        <f t="shared" si="30"/>
        <v>1.0304526748971194E-2</v>
      </c>
      <c r="S180" s="29">
        <f t="shared" si="31"/>
        <v>9.8409801876955163E-3</v>
      </c>
      <c r="T180" s="29">
        <f t="shared" si="32"/>
        <v>9.4546627944498227E-3</v>
      </c>
      <c r="U180" s="29">
        <f t="shared" si="33"/>
        <v>9.8667232437055098E-3</v>
      </c>
      <c r="W180" s="28">
        <f t="shared" si="29"/>
        <v>30138.072</v>
      </c>
      <c r="X180" s="28">
        <f t="shared" si="24"/>
        <v>30460.983495824046</v>
      </c>
      <c r="Y180" s="28">
        <f t="shared" si="25"/>
        <v>30774.869515056736</v>
      </c>
      <c r="Z180" s="28">
        <f t="shared" si="26"/>
        <v>31077.724396233323</v>
      </c>
      <c r="AA180" s="28">
        <f t="shared" si="27"/>
        <v>31371.553800818558</v>
      </c>
    </row>
    <row r="181" spans="1:27" x14ac:dyDescent="0.25">
      <c r="A181" s="1">
        <v>176</v>
      </c>
      <c r="B181" t="s">
        <v>402</v>
      </c>
      <c r="C181" s="14" t="s">
        <v>465</v>
      </c>
      <c r="D181" s="14" t="s">
        <v>458</v>
      </c>
      <c r="E181" s="5">
        <v>2343</v>
      </c>
      <c r="F181" s="6">
        <v>2343</v>
      </c>
      <c r="G181" s="6">
        <v>2343</v>
      </c>
      <c r="I181" s="28">
        <v>2433</v>
      </c>
      <c r="J181" s="28">
        <v>2461</v>
      </c>
      <c r="K181" s="28">
        <v>2489</v>
      </c>
      <c r="L181" s="28">
        <v>2515</v>
      </c>
      <c r="M181" s="28">
        <v>2541</v>
      </c>
      <c r="N181" s="28">
        <v>2566</v>
      </c>
      <c r="O181" s="28">
        <v>2590</v>
      </c>
      <c r="Q181" s="29">
        <f t="shared" si="28"/>
        <v>1.0445962233828847E-2</v>
      </c>
      <c r="R181" s="29">
        <f t="shared" si="30"/>
        <v>1.0337972166998012E-2</v>
      </c>
      <c r="S181" s="29">
        <f t="shared" si="31"/>
        <v>9.8386462022825652E-3</v>
      </c>
      <c r="T181" s="29">
        <f t="shared" si="32"/>
        <v>9.3530787217459086E-3</v>
      </c>
      <c r="U181" s="29">
        <f t="shared" si="33"/>
        <v>9.8432323636754946E-3</v>
      </c>
      <c r="W181" s="28">
        <f t="shared" si="29"/>
        <v>2343</v>
      </c>
      <c r="X181" s="28">
        <f t="shared" si="24"/>
        <v>2367.4748895138609</v>
      </c>
      <c r="Y181" s="28">
        <f t="shared" si="25"/>
        <v>2391.9497790277219</v>
      </c>
      <c r="Z181" s="28">
        <f t="shared" si="26"/>
        <v>2415.4833266372038</v>
      </c>
      <c r="AA181" s="28">
        <f t="shared" si="27"/>
        <v>2438.0755323423064</v>
      </c>
    </row>
    <row r="182" spans="1:27" x14ac:dyDescent="0.25">
      <c r="A182" s="1">
        <v>177</v>
      </c>
      <c r="B182" t="s">
        <v>403</v>
      </c>
      <c r="C182" s="14" t="s">
        <v>464</v>
      </c>
      <c r="D182" s="14" t="s">
        <v>460</v>
      </c>
      <c r="E182" s="5">
        <v>46116.632400000002</v>
      </c>
      <c r="F182" s="6">
        <v>46651.585299999999</v>
      </c>
      <c r="G182" s="6">
        <v>47192.743699999999</v>
      </c>
      <c r="I182" s="28">
        <v>46254</v>
      </c>
      <c r="J182" s="28">
        <v>46792</v>
      </c>
      <c r="K182" s="28">
        <v>47316</v>
      </c>
      <c r="L182" s="28">
        <v>47823</v>
      </c>
      <c r="M182" s="28">
        <v>48316</v>
      </c>
      <c r="N182" s="28">
        <v>48792</v>
      </c>
      <c r="O182" s="28">
        <v>49252</v>
      </c>
      <c r="Q182" s="29">
        <f t="shared" si="28"/>
        <v>1.0715191478569617E-2</v>
      </c>
      <c r="R182" s="29">
        <f t="shared" si="30"/>
        <v>1.0308847207410659E-2</v>
      </c>
      <c r="S182" s="29">
        <f t="shared" si="31"/>
        <v>9.8518089245798485E-3</v>
      </c>
      <c r="T182" s="29">
        <f t="shared" si="32"/>
        <v>9.4277750450893587E-3</v>
      </c>
      <c r="U182" s="29">
        <f t="shared" si="33"/>
        <v>9.8628103923599549E-3</v>
      </c>
      <c r="W182" s="28">
        <f t="shared" si="29"/>
        <v>47192.743699999999</v>
      </c>
      <c r="X182" s="28">
        <f t="shared" si="24"/>
        <v>47698.422985144563</v>
      </c>
      <c r="Y182" s="28">
        <f t="shared" si="25"/>
        <v>48190.138739732865</v>
      </c>
      <c r="Z182" s="28">
        <f t="shared" si="26"/>
        <v>48664.898778645707</v>
      </c>
      <c r="AA182" s="28">
        <f t="shared" si="27"/>
        <v>49123.700496922822</v>
      </c>
    </row>
    <row r="183" spans="1:27" x14ac:dyDescent="0.25">
      <c r="A183" s="1">
        <v>178</v>
      </c>
      <c r="B183" t="s">
        <v>404</v>
      </c>
      <c r="C183" s="14" t="s">
        <v>463</v>
      </c>
      <c r="D183" s="14" t="s">
        <v>458</v>
      </c>
      <c r="E183" s="5">
        <v>10476.4467</v>
      </c>
      <c r="F183" s="6">
        <v>10507.876</v>
      </c>
      <c r="G183" s="6">
        <v>10539.3997</v>
      </c>
      <c r="I183" s="28">
        <v>10780</v>
      </c>
      <c r="J183" s="28">
        <v>10906</v>
      </c>
      <c r="K183" s="28">
        <v>11028</v>
      </c>
      <c r="L183" s="28">
        <v>11146</v>
      </c>
      <c r="M183" s="28">
        <v>11261</v>
      </c>
      <c r="N183" s="28">
        <v>11372</v>
      </c>
      <c r="O183" s="28">
        <v>11479</v>
      </c>
      <c r="Q183" s="29">
        <f t="shared" si="28"/>
        <v>1.0700036271309395E-2</v>
      </c>
      <c r="R183" s="29">
        <f t="shared" si="30"/>
        <v>1.0317602727435852E-2</v>
      </c>
      <c r="S183" s="29">
        <f t="shared" si="31"/>
        <v>9.8570286830654465E-3</v>
      </c>
      <c r="T183" s="29">
        <f t="shared" si="32"/>
        <v>9.4090749208582489E-3</v>
      </c>
      <c r="U183" s="29">
        <f t="shared" si="33"/>
        <v>9.8612354437865157E-3</v>
      </c>
      <c r="W183" s="28">
        <f t="shared" si="29"/>
        <v>10539.3997</v>
      </c>
      <c r="X183" s="28">
        <f t="shared" si="24"/>
        <v>10652.171659067828</v>
      </c>
      <c r="Y183" s="28">
        <f t="shared" si="25"/>
        <v>10762.076534430542</v>
      </c>
      <c r="Z183" s="28">
        <f t="shared" si="26"/>
        <v>10868.158631519769</v>
      </c>
      <c r="AA183" s="28">
        <f t="shared" si="27"/>
        <v>10970.41795033551</v>
      </c>
    </row>
    <row r="184" spans="1:27" x14ac:dyDescent="0.25">
      <c r="A184" s="1">
        <v>179</v>
      </c>
      <c r="B184" t="s">
        <v>405</v>
      </c>
      <c r="C184" s="14" t="s">
        <v>465</v>
      </c>
      <c r="D184" s="14" t="s">
        <v>458</v>
      </c>
      <c r="E184" s="5">
        <v>4431.5928999999996</v>
      </c>
      <c r="F184" s="6">
        <v>4450.2056000000002</v>
      </c>
      <c r="G184" s="6">
        <v>4468.8964999999998</v>
      </c>
      <c r="I184" s="28">
        <v>4544</v>
      </c>
      <c r="J184" s="28">
        <v>4597</v>
      </c>
      <c r="K184" s="28">
        <v>4648</v>
      </c>
      <c r="L184" s="28">
        <v>4698</v>
      </c>
      <c r="M184" s="28">
        <v>4746</v>
      </c>
      <c r="N184" s="28">
        <v>4793</v>
      </c>
      <c r="O184" s="28">
        <v>4838</v>
      </c>
      <c r="Q184" s="29">
        <f t="shared" si="28"/>
        <v>1.0757314974182444E-2</v>
      </c>
      <c r="R184" s="29">
        <f t="shared" si="30"/>
        <v>1.0217113665389528E-2</v>
      </c>
      <c r="S184" s="29">
        <f t="shared" si="31"/>
        <v>9.9030762747576908E-3</v>
      </c>
      <c r="T184" s="29">
        <f t="shared" si="32"/>
        <v>9.3886918422699771E-3</v>
      </c>
      <c r="U184" s="29">
        <f t="shared" si="33"/>
        <v>9.8362939274723987E-3</v>
      </c>
      <c r="W184" s="28">
        <f t="shared" si="29"/>
        <v>4468.8964999999998</v>
      </c>
      <c r="X184" s="28">
        <f t="shared" si="24"/>
        <v>4516.9698272375208</v>
      </c>
      <c r="Y184" s="28">
        <f t="shared" si="25"/>
        <v>4563.1202213855413</v>
      </c>
      <c r="Z184" s="28">
        <f t="shared" si="26"/>
        <v>4608.3091489888111</v>
      </c>
      <c r="AA184" s="28">
        <f t="shared" si="27"/>
        <v>4651.5751435025795</v>
      </c>
    </row>
    <row r="185" spans="1:27" x14ac:dyDescent="0.25">
      <c r="A185" s="1">
        <v>180</v>
      </c>
      <c r="B185" t="s">
        <v>210</v>
      </c>
      <c r="C185" s="14" t="s">
        <v>464</v>
      </c>
      <c r="D185" s="14" t="s">
        <v>460</v>
      </c>
      <c r="E185" s="5">
        <v>232379.98079999999</v>
      </c>
      <c r="F185" s="6">
        <v>237655.00630000001</v>
      </c>
      <c r="G185" s="6">
        <v>243031.74909999999</v>
      </c>
      <c r="I185" s="28">
        <v>225563</v>
      </c>
      <c r="J185" s="28">
        <v>228191</v>
      </c>
      <c r="K185" s="28">
        <v>230744</v>
      </c>
      <c r="L185" s="28">
        <v>233220</v>
      </c>
      <c r="M185" s="28">
        <v>235619</v>
      </c>
      <c r="N185" s="28">
        <v>237942</v>
      </c>
      <c r="O185" s="28">
        <v>240186</v>
      </c>
      <c r="Q185" s="29">
        <f t="shared" si="28"/>
        <v>1.0730506535381202E-2</v>
      </c>
      <c r="R185" s="29">
        <f t="shared" si="30"/>
        <v>1.0286424834919818E-2</v>
      </c>
      <c r="S185" s="29">
        <f t="shared" si="31"/>
        <v>9.8591369965919558E-3</v>
      </c>
      <c r="T185" s="29">
        <f t="shared" si="32"/>
        <v>9.4308697077439031E-3</v>
      </c>
      <c r="U185" s="29">
        <f t="shared" si="33"/>
        <v>9.8588105130852262E-3</v>
      </c>
      <c r="W185" s="28">
        <f t="shared" si="29"/>
        <v>243031.74909999999</v>
      </c>
      <c r="X185" s="28">
        <f t="shared" si="24"/>
        <v>245639.60287202263</v>
      </c>
      <c r="Y185" s="28">
        <f t="shared" si="25"/>
        <v>248166.35618344528</v>
      </c>
      <c r="Z185" s="28">
        <f t="shared" si="26"/>
        <v>250613.06228700289</v>
      </c>
      <c r="AA185" s="28">
        <f t="shared" si="27"/>
        <v>252976.56142449033</v>
      </c>
    </row>
    <row r="186" spans="1:27" x14ac:dyDescent="0.25">
      <c r="A186" s="1">
        <v>181</v>
      </c>
      <c r="B186" t="s">
        <v>406</v>
      </c>
      <c r="C186" s="14" t="s">
        <v>463</v>
      </c>
      <c r="D186" s="14" t="s">
        <v>458</v>
      </c>
      <c r="E186" s="5">
        <v>16507.845700000002</v>
      </c>
      <c r="F186" s="6">
        <v>16580.8004</v>
      </c>
      <c r="G186" s="6">
        <v>16645.3145</v>
      </c>
      <c r="I186" s="28">
        <v>16942.987561330465</v>
      </c>
      <c r="J186" s="28">
        <v>17140.206528565061</v>
      </c>
      <c r="K186" s="28">
        <v>17332.729806103598</v>
      </c>
      <c r="L186" s="28">
        <v>17518.679118067648</v>
      </c>
      <c r="M186" s="28">
        <v>17698.993602396426</v>
      </c>
      <c r="N186" s="28">
        <v>17873.673259089926</v>
      </c>
      <c r="O186" s="28">
        <v>18041.778950208944</v>
      </c>
      <c r="Q186" s="29">
        <f t="shared" si="28"/>
        <v>1.0728218465539653E-2</v>
      </c>
      <c r="R186" s="29">
        <f t="shared" si="30"/>
        <v>1.0292698616918696E-2</v>
      </c>
      <c r="S186" s="29">
        <f t="shared" si="31"/>
        <v>9.8694683221903327E-3</v>
      </c>
      <c r="T186" s="29">
        <f t="shared" si="32"/>
        <v>9.4052122740648433E-3</v>
      </c>
      <c r="U186" s="29">
        <f t="shared" si="33"/>
        <v>9.855793071057958E-3</v>
      </c>
      <c r="W186" s="28">
        <f t="shared" si="29"/>
        <v>16645.3145</v>
      </c>
      <c r="X186" s="28">
        <f t="shared" si="24"/>
        <v>16823.889070383615</v>
      </c>
      <c r="Y186" s="28">
        <f t="shared" si="25"/>
        <v>16997.052290149546</v>
      </c>
      <c r="Z186" s="28">
        <f t="shared" si="26"/>
        <v>17164.80415929779</v>
      </c>
      <c r="AA186" s="28">
        <f t="shared" si="27"/>
        <v>17326.242786058738</v>
      </c>
    </row>
    <row r="187" spans="1:27" x14ac:dyDescent="0.25">
      <c r="A187" s="1">
        <v>182</v>
      </c>
      <c r="B187" t="s">
        <v>407</v>
      </c>
      <c r="C187" s="14" t="s">
        <v>463</v>
      </c>
      <c r="D187" s="14" t="s">
        <v>460</v>
      </c>
      <c r="E187" s="5">
        <v>6037.4452000000001</v>
      </c>
      <c r="F187" s="6">
        <v>6047.8285999999998</v>
      </c>
      <c r="G187" s="6">
        <v>6047.3109000000004</v>
      </c>
      <c r="I187" s="28">
        <v>6243.7338725077625</v>
      </c>
      <c r="J187" s="28">
        <v>6316.4244016607327</v>
      </c>
      <c r="K187" s="28">
        <v>6451.923929956035</v>
      </c>
      <c r="L187" s="28">
        <v>6520.520305970841</v>
      </c>
      <c r="M187" s="28">
        <v>6588.1505358445947</v>
      </c>
      <c r="N187" s="28">
        <v>6652.8823272951868</v>
      </c>
      <c r="O187" s="28">
        <v>6881.49</v>
      </c>
      <c r="Q187" s="29">
        <f t="shared" si="28"/>
        <v>1.0631925726265269E-2</v>
      </c>
      <c r="R187" s="29">
        <f t="shared" si="30"/>
        <v>1.0371906949177768E-2</v>
      </c>
      <c r="S187" s="29">
        <f t="shared" si="31"/>
        <v>9.8254876081536706E-3</v>
      </c>
      <c r="T187" s="29">
        <f t="shared" si="32"/>
        <v>3.4362199939549559E-2</v>
      </c>
      <c r="U187" s="29">
        <f t="shared" si="33"/>
        <v>1.8186531498960334E-2</v>
      </c>
      <c r="W187" s="28">
        <f t="shared" si="29"/>
        <v>6047.3109000000004</v>
      </c>
      <c r="X187" s="28">
        <f t="shared" si="24"/>
        <v>6111.6054603324346</v>
      </c>
      <c r="Y187" s="28">
        <f t="shared" si="25"/>
        <v>6174.9944634770891</v>
      </c>
      <c r="Z187" s="28">
        <f t="shared" si="26"/>
        <v>6235.6667950584006</v>
      </c>
      <c r="AA187" s="28">
        <f t="shared" si="27"/>
        <v>6449.9380242266079</v>
      </c>
    </row>
    <row r="188" spans="1:27" x14ac:dyDescent="0.25">
      <c r="A188" s="1">
        <v>183</v>
      </c>
      <c r="B188" t="s">
        <v>408</v>
      </c>
      <c r="C188" s="14" t="s">
        <v>463</v>
      </c>
      <c r="D188" s="14" t="s">
        <v>458</v>
      </c>
      <c r="E188" s="5">
        <v>6183.1626999999999</v>
      </c>
      <c r="F188" s="6">
        <v>6247.4675999999999</v>
      </c>
      <c r="G188" s="6">
        <v>6312.4413000000004</v>
      </c>
      <c r="I188" s="28">
        <v>6224</v>
      </c>
      <c r="J188" s="28">
        <v>6296</v>
      </c>
      <c r="K188" s="28">
        <v>6367</v>
      </c>
      <c r="L188" s="28">
        <v>6435</v>
      </c>
      <c r="M188" s="28">
        <v>6501</v>
      </c>
      <c r="N188" s="28">
        <v>6565</v>
      </c>
      <c r="O188" s="28">
        <v>6627</v>
      </c>
      <c r="Q188" s="29">
        <f t="shared" si="28"/>
        <v>1.0680069106329512E-2</v>
      </c>
      <c r="R188" s="29">
        <f t="shared" si="30"/>
        <v>1.0256410256410256E-2</v>
      </c>
      <c r="S188" s="29">
        <f t="shared" si="31"/>
        <v>9.8446392862636522E-3</v>
      </c>
      <c r="T188" s="29">
        <f t="shared" si="32"/>
        <v>9.4440213252094448E-3</v>
      </c>
      <c r="U188" s="29">
        <f t="shared" si="33"/>
        <v>9.8483569559611184E-3</v>
      </c>
      <c r="W188" s="28">
        <f t="shared" si="29"/>
        <v>6312.4413000000004</v>
      </c>
      <c r="X188" s="28">
        <f t="shared" si="24"/>
        <v>6379.8586093136491</v>
      </c>
      <c r="Y188" s="28">
        <f t="shared" si="25"/>
        <v>6445.2930565886609</v>
      </c>
      <c r="Z188" s="28">
        <f t="shared" si="26"/>
        <v>6508.7446418250356</v>
      </c>
      <c r="AA188" s="28">
        <f t="shared" si="27"/>
        <v>6570.2133650227734</v>
      </c>
    </row>
    <row r="189" spans="1:27" x14ac:dyDescent="0.25">
      <c r="A189" s="1">
        <v>184</v>
      </c>
      <c r="B189" t="s">
        <v>409</v>
      </c>
      <c r="C189" s="14" t="s">
        <v>463</v>
      </c>
      <c r="D189" s="14" t="s">
        <v>459</v>
      </c>
      <c r="E189" s="5">
        <v>951</v>
      </c>
      <c r="F189" s="6">
        <v>951</v>
      </c>
      <c r="G189" s="6">
        <v>951</v>
      </c>
      <c r="I189" s="28">
        <v>987</v>
      </c>
      <c r="J189" s="28">
        <v>999</v>
      </c>
      <c r="K189" s="28">
        <v>1010</v>
      </c>
      <c r="L189" s="28">
        <v>1021</v>
      </c>
      <c r="M189" s="28">
        <v>1032</v>
      </c>
      <c r="N189" s="28">
        <v>1042</v>
      </c>
      <c r="O189" s="28">
        <v>1051</v>
      </c>
      <c r="Q189" s="29">
        <f t="shared" si="28"/>
        <v>1.089108910891089E-2</v>
      </c>
      <c r="R189" s="29">
        <f t="shared" si="30"/>
        <v>1.0773751224289911E-2</v>
      </c>
      <c r="S189" s="29">
        <f t="shared" si="31"/>
        <v>9.6899224806201549E-3</v>
      </c>
      <c r="T189" s="29">
        <f t="shared" si="32"/>
        <v>8.6372360844529754E-3</v>
      </c>
      <c r="U189" s="29">
        <f t="shared" si="33"/>
        <v>9.7003032631210132E-3</v>
      </c>
      <c r="W189" s="28">
        <f t="shared" si="29"/>
        <v>951</v>
      </c>
      <c r="X189" s="28">
        <f t="shared" si="24"/>
        <v>961.35742574257426</v>
      </c>
      <c r="Y189" s="28">
        <f t="shared" si="25"/>
        <v>971.71485148514842</v>
      </c>
      <c r="Z189" s="28">
        <f t="shared" si="26"/>
        <v>981.13069306930686</v>
      </c>
      <c r="AA189" s="28">
        <f t="shared" si="27"/>
        <v>989.60495049504937</v>
      </c>
    </row>
    <row r="190" spans="1:27" x14ac:dyDescent="0.25">
      <c r="A190" s="1">
        <v>185</v>
      </c>
      <c r="B190" t="s">
        <v>410</v>
      </c>
      <c r="C190" s="14" t="s">
        <v>464</v>
      </c>
      <c r="D190" s="14" t="s">
        <v>460</v>
      </c>
      <c r="E190" s="5">
        <v>4556.8123999999998</v>
      </c>
      <c r="F190" s="6">
        <v>4605.5703000000003</v>
      </c>
      <c r="G190" s="6">
        <v>4654.8499000000002</v>
      </c>
      <c r="I190" s="28">
        <v>4583</v>
      </c>
      <c r="J190" s="28">
        <v>4636</v>
      </c>
      <c r="K190" s="28">
        <v>4688</v>
      </c>
      <c r="L190" s="28">
        <v>4738</v>
      </c>
      <c r="M190" s="28">
        <v>4787</v>
      </c>
      <c r="N190" s="28">
        <v>4834</v>
      </c>
      <c r="O190" s="28">
        <v>4880</v>
      </c>
      <c r="Q190" s="29">
        <f t="shared" si="28"/>
        <v>1.0665529010238909E-2</v>
      </c>
      <c r="R190" s="29">
        <f t="shared" si="30"/>
        <v>1.0341916420430562E-2</v>
      </c>
      <c r="S190" s="29">
        <f t="shared" si="31"/>
        <v>9.8182577814915403E-3</v>
      </c>
      <c r="T190" s="29">
        <f t="shared" si="32"/>
        <v>9.5159288374017381E-3</v>
      </c>
      <c r="U190" s="29">
        <f t="shared" si="33"/>
        <v>9.8920343464412794E-3</v>
      </c>
      <c r="W190" s="28">
        <f t="shared" si="29"/>
        <v>4654.8499000000002</v>
      </c>
      <c r="X190" s="28">
        <f t="shared" si="24"/>
        <v>4704.4963366467573</v>
      </c>
      <c r="Y190" s="28">
        <f t="shared" si="25"/>
        <v>4753.1498445605803</v>
      </c>
      <c r="Z190" s="28">
        <f t="shared" si="26"/>
        <v>4799.8174950085331</v>
      </c>
      <c r="AA190" s="28">
        <f t="shared" si="27"/>
        <v>4845.4922167235509</v>
      </c>
    </row>
    <row r="191" spans="1:27" x14ac:dyDescent="0.25">
      <c r="A191" s="1">
        <v>186</v>
      </c>
      <c r="B191" t="s">
        <v>411</v>
      </c>
      <c r="C191" s="14" t="s">
        <v>464</v>
      </c>
      <c r="D191" s="14" t="s">
        <v>460</v>
      </c>
      <c r="E191" s="5">
        <v>38120.885999999999</v>
      </c>
      <c r="F191" s="6">
        <v>38300.054199999999</v>
      </c>
      <c r="G191" s="6">
        <v>38480.064400000003</v>
      </c>
      <c r="I191" s="28">
        <v>39027</v>
      </c>
      <c r="J191" s="28">
        <v>39482</v>
      </c>
      <c r="K191" s="28">
        <v>39923</v>
      </c>
      <c r="L191" s="28">
        <v>40352</v>
      </c>
      <c r="M191" s="28">
        <v>40767</v>
      </c>
      <c r="N191" s="28">
        <v>41169</v>
      </c>
      <c r="O191" s="28">
        <v>41557</v>
      </c>
      <c r="Q191" s="29">
        <f t="shared" si="28"/>
        <v>1.0745685444480626E-2</v>
      </c>
      <c r="R191" s="29">
        <f t="shared" si="30"/>
        <v>1.0284496431403648E-2</v>
      </c>
      <c r="S191" s="29">
        <f t="shared" si="31"/>
        <v>9.8609169180955188E-3</v>
      </c>
      <c r="T191" s="29">
        <f t="shared" si="32"/>
        <v>9.4245670285894728E-3</v>
      </c>
      <c r="U191" s="29">
        <f t="shared" si="33"/>
        <v>9.8566601260295459E-3</v>
      </c>
      <c r="W191" s="28">
        <f t="shared" si="29"/>
        <v>38480.064400000003</v>
      </c>
      <c r="X191" s="28">
        <f t="shared" si="24"/>
        <v>38893.559067925766</v>
      </c>
      <c r="Y191" s="28">
        <f t="shared" si="25"/>
        <v>39293.559737364441</v>
      </c>
      <c r="Z191" s="28">
        <f t="shared" si="26"/>
        <v>39681.030265350812</v>
      </c>
      <c r="AA191" s="28">
        <f t="shared" si="27"/>
        <v>40055.006794850102</v>
      </c>
    </row>
    <row r="192" spans="1:27" x14ac:dyDescent="0.25">
      <c r="A192" s="1">
        <v>187</v>
      </c>
      <c r="B192" t="s">
        <v>412</v>
      </c>
      <c r="C192" s="14" t="s">
        <v>465</v>
      </c>
      <c r="D192" s="14" t="s">
        <v>458</v>
      </c>
      <c r="E192" s="5">
        <v>1448.9417000000001</v>
      </c>
      <c r="F192" s="6">
        <v>1452.7089000000001</v>
      </c>
      <c r="G192" s="6">
        <v>1456.4860000000001</v>
      </c>
      <c r="I192" s="28">
        <v>1493</v>
      </c>
      <c r="J192" s="28">
        <v>1510</v>
      </c>
      <c r="K192" s="28">
        <v>1527</v>
      </c>
      <c r="L192" s="28">
        <v>1544</v>
      </c>
      <c r="M192" s="28">
        <v>1559</v>
      </c>
      <c r="N192" s="28">
        <v>1575</v>
      </c>
      <c r="O192" s="28">
        <v>1589</v>
      </c>
      <c r="Q192" s="29">
        <f t="shared" si="28"/>
        <v>1.1132940406024885E-2</v>
      </c>
      <c r="R192" s="29">
        <f t="shared" si="30"/>
        <v>9.7150259067357511E-3</v>
      </c>
      <c r="S192" s="29">
        <f t="shared" si="31"/>
        <v>1.0262989095574085E-2</v>
      </c>
      <c r="T192" s="29">
        <f t="shared" si="32"/>
        <v>8.8888888888888889E-3</v>
      </c>
      <c r="U192" s="29">
        <f t="shared" si="33"/>
        <v>9.6223012970662412E-3</v>
      </c>
      <c r="W192" s="28">
        <f t="shared" si="29"/>
        <v>1456.4860000000001</v>
      </c>
      <c r="X192" s="28">
        <f t="shared" si="24"/>
        <v>1472.7009718402098</v>
      </c>
      <c r="Y192" s="28">
        <f t="shared" si="25"/>
        <v>1487.0082999345125</v>
      </c>
      <c r="Z192" s="28">
        <f t="shared" si="26"/>
        <v>1502.2694499017687</v>
      </c>
      <c r="AA192" s="28">
        <f t="shared" si="27"/>
        <v>1515.6229561231178</v>
      </c>
    </row>
    <row r="193" spans="1:27" x14ac:dyDescent="0.25">
      <c r="A193" s="1">
        <v>188</v>
      </c>
      <c r="B193" t="s">
        <v>413</v>
      </c>
      <c r="C193" s="14" t="s">
        <v>464</v>
      </c>
      <c r="D193" s="14" t="s">
        <v>460</v>
      </c>
      <c r="E193" s="5">
        <v>8222.4392000000007</v>
      </c>
      <c r="F193" s="6">
        <v>8374.5542999999998</v>
      </c>
      <c r="G193" s="6">
        <v>8529.4835999999996</v>
      </c>
      <c r="I193" s="28">
        <v>8080</v>
      </c>
      <c r="J193" s="28">
        <v>8175</v>
      </c>
      <c r="K193" s="28">
        <v>8266</v>
      </c>
      <c r="L193" s="28">
        <v>8355</v>
      </c>
      <c r="M193" s="28">
        <v>8441</v>
      </c>
      <c r="N193" s="28">
        <v>8524</v>
      </c>
      <c r="O193" s="28">
        <v>8604</v>
      </c>
      <c r="Q193" s="29">
        <f t="shared" si="28"/>
        <v>1.076699733849504E-2</v>
      </c>
      <c r="R193" s="29">
        <f t="shared" si="30"/>
        <v>1.0293237582286056E-2</v>
      </c>
      <c r="S193" s="29">
        <f t="shared" si="31"/>
        <v>9.8329581803103892E-3</v>
      </c>
      <c r="T193" s="29">
        <f t="shared" si="32"/>
        <v>9.385265133740028E-3</v>
      </c>
      <c r="U193" s="29">
        <f t="shared" si="33"/>
        <v>9.8371536321121573E-3</v>
      </c>
      <c r="W193" s="28">
        <f t="shared" si="29"/>
        <v>8529.4835999999996</v>
      </c>
      <c r="X193" s="28">
        <f t="shared" si="24"/>
        <v>8621.3205272199357</v>
      </c>
      <c r="Y193" s="28">
        <f t="shared" si="25"/>
        <v>8710.0618276796486</v>
      </c>
      <c r="Z193" s="28">
        <f t="shared" si="26"/>
        <v>8795.7075013791418</v>
      </c>
      <c r="AA193" s="28">
        <f t="shared" si="27"/>
        <v>8878.2575483184119</v>
      </c>
    </row>
    <row r="194" spans="1:27" x14ac:dyDescent="0.25">
      <c r="A194" s="1">
        <v>189</v>
      </c>
      <c r="B194" t="s">
        <v>414</v>
      </c>
      <c r="C194" s="14" t="s">
        <v>465</v>
      </c>
      <c r="D194" s="14" t="s">
        <v>458</v>
      </c>
      <c r="E194" s="5">
        <v>1968</v>
      </c>
      <c r="F194" s="6">
        <v>1968</v>
      </c>
      <c r="G194" s="6">
        <v>1968</v>
      </c>
      <c r="I194" s="28">
        <v>2043</v>
      </c>
      <c r="J194" s="28">
        <v>2067</v>
      </c>
      <c r="K194" s="28">
        <v>2090</v>
      </c>
      <c r="L194" s="28">
        <v>2113</v>
      </c>
      <c r="M194" s="28">
        <v>2134</v>
      </c>
      <c r="N194" s="28">
        <v>2155</v>
      </c>
      <c r="O194" s="28">
        <v>2176</v>
      </c>
      <c r="Q194" s="29">
        <f t="shared" si="28"/>
        <v>1.1004784688995215E-2</v>
      </c>
      <c r="R194" s="29">
        <f t="shared" si="30"/>
        <v>9.9384761003312831E-3</v>
      </c>
      <c r="S194" s="29">
        <f t="shared" si="31"/>
        <v>9.840674789128397E-3</v>
      </c>
      <c r="T194" s="29">
        <f t="shared" si="32"/>
        <v>9.7447795823665893E-3</v>
      </c>
      <c r="U194" s="29">
        <f t="shared" si="33"/>
        <v>9.8413101572754225E-3</v>
      </c>
      <c r="W194" s="28">
        <f t="shared" si="29"/>
        <v>1968</v>
      </c>
      <c r="X194" s="28">
        <f t="shared" si="24"/>
        <v>1989.6574162679424</v>
      </c>
      <c r="Y194" s="28">
        <f t="shared" si="25"/>
        <v>2009.4315789473685</v>
      </c>
      <c r="Z194" s="28">
        <f t="shared" si="26"/>
        <v>2029.2057416267944</v>
      </c>
      <c r="AA194" s="28">
        <f t="shared" si="27"/>
        <v>2048.9799043062203</v>
      </c>
    </row>
    <row r="195" spans="1:27" x14ac:dyDescent="0.25">
      <c r="A195" s="1">
        <v>190</v>
      </c>
      <c r="B195" t="s">
        <v>415</v>
      </c>
      <c r="C195" s="14" t="s">
        <v>463</v>
      </c>
      <c r="D195" s="14" t="s">
        <v>459</v>
      </c>
      <c r="E195" s="5">
        <v>3114</v>
      </c>
      <c r="F195" s="6">
        <v>3114</v>
      </c>
      <c r="G195" s="6">
        <v>3114</v>
      </c>
      <c r="I195" s="28">
        <v>3233</v>
      </c>
      <c r="J195" s="28">
        <v>3271</v>
      </c>
      <c r="K195" s="28">
        <v>3307</v>
      </c>
      <c r="L195" s="28">
        <v>3343</v>
      </c>
      <c r="M195" s="28">
        <v>3377</v>
      </c>
      <c r="N195" s="28">
        <v>3411</v>
      </c>
      <c r="O195" s="28">
        <v>3443</v>
      </c>
      <c r="Q195" s="29">
        <f t="shared" si="28"/>
        <v>1.0885999395222256E-2</v>
      </c>
      <c r="R195" s="29">
        <f t="shared" si="30"/>
        <v>1.0170505533951541E-2</v>
      </c>
      <c r="S195" s="29">
        <f t="shared" si="31"/>
        <v>1.0068107787977496E-2</v>
      </c>
      <c r="T195" s="29">
        <f t="shared" si="32"/>
        <v>9.3814130753444736E-3</v>
      </c>
      <c r="U195" s="29">
        <f t="shared" si="33"/>
        <v>9.8733421324245021E-3</v>
      </c>
      <c r="W195" s="28">
        <f t="shared" si="29"/>
        <v>3114</v>
      </c>
      <c r="X195" s="28">
        <f t="shared" si="24"/>
        <v>3147.8990021167219</v>
      </c>
      <c r="Y195" s="28">
        <f t="shared" si="25"/>
        <v>3179.914726338071</v>
      </c>
      <c r="Z195" s="28">
        <f t="shared" si="26"/>
        <v>3211.9304505594191</v>
      </c>
      <c r="AA195" s="28">
        <f t="shared" si="27"/>
        <v>3242.0628968853944</v>
      </c>
    </row>
    <row r="196" spans="1:27" x14ac:dyDescent="0.25">
      <c r="A196" s="1">
        <v>191</v>
      </c>
      <c r="B196" t="s">
        <v>416</v>
      </c>
      <c r="C196" s="14" t="s">
        <v>463</v>
      </c>
      <c r="D196" s="14" t="s">
        <v>458</v>
      </c>
      <c r="E196" s="5">
        <v>6508.5119999999997</v>
      </c>
      <c r="F196" s="6">
        <v>6743.616</v>
      </c>
      <c r="G196" s="6">
        <v>6990.6239999999998</v>
      </c>
      <c r="I196" s="28">
        <v>6603.4395897435897</v>
      </c>
      <c r="J196" s="28">
        <v>6679.7140512820515</v>
      </c>
      <c r="K196" s="28">
        <v>6755.1117948717947</v>
      </c>
      <c r="L196" s="28">
        <v>6827.0026666666663</v>
      </c>
      <c r="M196" s="28">
        <v>6897.1401025641026</v>
      </c>
      <c r="N196" s="28">
        <v>6965.5241025641026</v>
      </c>
      <c r="O196" s="28">
        <v>7031.2779487179487</v>
      </c>
      <c r="Q196" s="29">
        <f t="shared" si="28"/>
        <v>1.0642439974042801E-2</v>
      </c>
      <c r="R196" s="29">
        <f t="shared" si="30"/>
        <v>1.0273532811095469E-2</v>
      </c>
      <c r="S196" s="29">
        <f t="shared" si="31"/>
        <v>9.9148341171984254E-3</v>
      </c>
      <c r="T196" s="29">
        <f t="shared" si="32"/>
        <v>9.4398993077407095E-3</v>
      </c>
      <c r="U196" s="29">
        <f t="shared" si="33"/>
        <v>9.8760887453448673E-3</v>
      </c>
      <c r="W196" s="28">
        <f t="shared" si="29"/>
        <v>6990.6239999999998</v>
      </c>
      <c r="X196" s="28">
        <f t="shared" si="24"/>
        <v>7065.0212963011027</v>
      </c>
      <c r="Y196" s="28">
        <f t="shared" si="25"/>
        <v>7137.6040243997404</v>
      </c>
      <c r="Z196" s="28">
        <f t="shared" si="26"/>
        <v>7208.3721842959112</v>
      </c>
      <c r="AA196" s="28">
        <f t="shared" si="27"/>
        <v>7276.4184918883839</v>
      </c>
    </row>
    <row r="197" spans="1:27" x14ac:dyDescent="0.25">
      <c r="A197" s="1">
        <v>192</v>
      </c>
      <c r="B197" t="s">
        <v>211</v>
      </c>
      <c r="C197" s="14" t="s">
        <v>464</v>
      </c>
      <c r="D197" s="14" t="s">
        <v>460</v>
      </c>
      <c r="E197" s="5">
        <v>3817.0861</v>
      </c>
      <c r="F197" s="6">
        <v>3843.8056999999999</v>
      </c>
      <c r="G197" s="6">
        <v>3870.7123999999999</v>
      </c>
      <c r="I197" s="28">
        <v>3881</v>
      </c>
      <c r="J197" s="28">
        <v>3926</v>
      </c>
      <c r="K197" s="28">
        <v>3970</v>
      </c>
      <c r="L197" s="28">
        <v>4013</v>
      </c>
      <c r="M197" s="28">
        <v>4054</v>
      </c>
      <c r="N197" s="28">
        <v>4094</v>
      </c>
      <c r="O197" s="28">
        <v>4133</v>
      </c>
      <c r="Q197" s="29">
        <f t="shared" si="28"/>
        <v>1.0831234256926952E-2</v>
      </c>
      <c r="R197" s="29">
        <f t="shared" si="30"/>
        <v>1.021679541490157E-2</v>
      </c>
      <c r="S197" s="29">
        <f t="shared" si="31"/>
        <v>9.8667982239763197E-3</v>
      </c>
      <c r="T197" s="29">
        <f t="shared" si="32"/>
        <v>9.526135808500244E-3</v>
      </c>
      <c r="U197" s="29">
        <f t="shared" si="33"/>
        <v>9.8699098157927125E-3</v>
      </c>
      <c r="W197" s="28">
        <f t="shared" si="29"/>
        <v>3870.7123999999999</v>
      </c>
      <c r="X197" s="28">
        <f t="shared" si="24"/>
        <v>3912.6369927455921</v>
      </c>
      <c r="Y197" s="28">
        <f t="shared" si="25"/>
        <v>3952.6116044332493</v>
      </c>
      <c r="Z197" s="28">
        <f t="shared" si="26"/>
        <v>3991.6112255919397</v>
      </c>
      <c r="AA197" s="28">
        <f t="shared" si="27"/>
        <v>4029.6358562216624</v>
      </c>
    </row>
    <row r="198" spans="1:27" x14ac:dyDescent="0.25">
      <c r="A198" s="1">
        <v>193</v>
      </c>
      <c r="B198" t="s">
        <v>417</v>
      </c>
      <c r="C198" s="14" t="s">
        <v>463</v>
      </c>
      <c r="D198" s="14" t="s">
        <v>458</v>
      </c>
      <c r="E198" s="5">
        <v>6062.9809999999998</v>
      </c>
      <c r="F198" s="6">
        <v>6200.0043999999998</v>
      </c>
      <c r="G198" s="6">
        <v>6340.1244999999999</v>
      </c>
      <c r="I198" s="28">
        <v>5887</v>
      </c>
      <c r="J198" s="28">
        <v>5955</v>
      </c>
      <c r="K198" s="28">
        <v>6022</v>
      </c>
      <c r="L198" s="28">
        <v>6087</v>
      </c>
      <c r="M198" s="28">
        <v>6149</v>
      </c>
      <c r="N198" s="28">
        <v>6210</v>
      </c>
      <c r="O198" s="28">
        <v>6268</v>
      </c>
      <c r="Q198" s="29">
        <f t="shared" si="28"/>
        <v>1.0793756227167054E-2</v>
      </c>
      <c r="R198" s="29">
        <f t="shared" si="30"/>
        <v>1.018564153113192E-2</v>
      </c>
      <c r="S198" s="29">
        <f t="shared" si="31"/>
        <v>9.9203122458936411E-3</v>
      </c>
      <c r="T198" s="29">
        <f t="shared" si="32"/>
        <v>9.3397745571658607E-3</v>
      </c>
      <c r="U198" s="29">
        <f t="shared" si="33"/>
        <v>9.8152427780638079E-3</v>
      </c>
      <c r="W198" s="28">
        <f t="shared" si="29"/>
        <v>6340.1244999999999</v>
      </c>
      <c r="X198" s="28">
        <f t="shared" ref="X198:X228" si="34">W198*(1+Q198)</f>
        <v>6408.55825830289</v>
      </c>
      <c r="Y198" s="28">
        <f t="shared" ref="Y198:Y228" si="35">X198*(1+R198)</f>
        <v>6473.8335354533383</v>
      </c>
      <c r="Z198" s="28">
        <f t="shared" ref="Z198:Z228" si="36">Y198*(1+S198)</f>
        <v>6538.0559855529737</v>
      </c>
      <c r="AA198" s="28">
        <f t="shared" ref="AA198:AA228" si="37">Z198*(1+T198)</f>
        <v>6599.1199545001682</v>
      </c>
    </row>
    <row r="199" spans="1:27" x14ac:dyDescent="0.25">
      <c r="A199" s="1">
        <v>194</v>
      </c>
      <c r="B199" t="s">
        <v>418</v>
      </c>
      <c r="C199" s="14" t="s">
        <v>463</v>
      </c>
      <c r="D199" s="14" t="s">
        <v>459</v>
      </c>
      <c r="E199" s="5">
        <v>70217.773300000001</v>
      </c>
      <c r="F199" s="6">
        <v>71144.647899999996</v>
      </c>
      <c r="G199" s="6">
        <v>72083.757199999993</v>
      </c>
      <c r="I199" s="28">
        <v>70093</v>
      </c>
      <c r="J199" s="28">
        <v>70910</v>
      </c>
      <c r="K199" s="28">
        <v>71703</v>
      </c>
      <c r="L199" s="28">
        <v>72472</v>
      </c>
      <c r="M199" s="28">
        <v>73218</v>
      </c>
      <c r="N199" s="28">
        <v>73940</v>
      </c>
      <c r="O199" s="28">
        <v>74637</v>
      </c>
      <c r="Q199" s="29">
        <f t="shared" ref="Q199:Q228" si="38">(L199-K199)/K199</f>
        <v>1.0724795336317866E-2</v>
      </c>
      <c r="R199" s="29">
        <f t="shared" si="30"/>
        <v>1.0293630643558892E-2</v>
      </c>
      <c r="S199" s="29">
        <f t="shared" si="31"/>
        <v>9.8609631511376982E-3</v>
      </c>
      <c r="T199" s="29">
        <f t="shared" si="32"/>
        <v>9.4265620773600223E-3</v>
      </c>
      <c r="U199" s="29">
        <f t="shared" si="33"/>
        <v>9.8603852906855374E-3</v>
      </c>
      <c r="W199" s="28">
        <f t="shared" ref="W199:W228" si="39">G199</f>
        <v>72083.757199999993</v>
      </c>
      <c r="X199" s="28">
        <f t="shared" si="34"/>
        <v>72856.84074304282</v>
      </c>
      <c r="Y199" s="28">
        <f t="shared" si="35"/>
        <v>73606.802151508295</v>
      </c>
      <c r="Z199" s="28">
        <f t="shared" si="36"/>
        <v>74332.636115197398</v>
      </c>
      <c r="AA199" s="28">
        <f t="shared" si="37"/>
        <v>75033.33732391111</v>
      </c>
    </row>
    <row r="200" spans="1:27" x14ac:dyDescent="0.25">
      <c r="A200" s="1">
        <v>195</v>
      </c>
      <c r="B200" t="s">
        <v>419</v>
      </c>
      <c r="C200" s="14" t="s">
        <v>463</v>
      </c>
      <c r="D200" s="14" t="s">
        <v>459</v>
      </c>
      <c r="E200" s="5">
        <v>6902.9564</v>
      </c>
      <c r="F200" s="6">
        <v>6978.8888999999999</v>
      </c>
      <c r="G200" s="6">
        <v>7055.6566999999995</v>
      </c>
      <c r="I200" s="28">
        <v>6936</v>
      </c>
      <c r="J200" s="28">
        <v>7017</v>
      </c>
      <c r="K200" s="28">
        <v>7095</v>
      </c>
      <c r="L200" s="28">
        <v>7171</v>
      </c>
      <c r="M200" s="28">
        <v>7245</v>
      </c>
      <c r="N200" s="28">
        <v>7316</v>
      </c>
      <c r="O200" s="28">
        <v>7385</v>
      </c>
      <c r="Q200" s="29">
        <f t="shared" si="38"/>
        <v>1.0711768851303736E-2</v>
      </c>
      <c r="R200" s="29">
        <f t="shared" si="30"/>
        <v>1.0319341793334264E-2</v>
      </c>
      <c r="S200" s="29">
        <f t="shared" si="31"/>
        <v>9.7998619737750172E-3</v>
      </c>
      <c r="T200" s="29">
        <f t="shared" si="32"/>
        <v>9.4313832695461994E-3</v>
      </c>
      <c r="U200" s="29">
        <f t="shared" si="33"/>
        <v>9.8501956788851607E-3</v>
      </c>
      <c r="W200" s="28">
        <f t="shared" si="39"/>
        <v>7055.6566999999995</v>
      </c>
      <c r="X200" s="28">
        <f t="shared" si="34"/>
        <v>7131.235263664551</v>
      </c>
      <c r="Y200" s="28">
        <f t="shared" si="35"/>
        <v>7204.8249177589842</v>
      </c>
      <c r="Z200" s="28">
        <f t="shared" si="36"/>
        <v>7275.4312074982363</v>
      </c>
      <c r="AA200" s="28">
        <f t="shared" si="37"/>
        <v>7344.0485876673702</v>
      </c>
    </row>
    <row r="201" spans="1:27" x14ac:dyDescent="0.25">
      <c r="A201" s="1">
        <v>196</v>
      </c>
      <c r="B201" t="s">
        <v>420</v>
      </c>
      <c r="C201" s="14" t="s">
        <v>465</v>
      </c>
      <c r="D201" s="14" t="s">
        <v>458</v>
      </c>
      <c r="E201" s="5">
        <v>4698.8856999999998</v>
      </c>
      <c r="F201" s="6">
        <v>4707.8136000000004</v>
      </c>
      <c r="G201" s="6">
        <v>4716.7583999999997</v>
      </c>
      <c r="I201" s="28">
        <v>4851</v>
      </c>
      <c r="J201" s="28">
        <v>4908</v>
      </c>
      <c r="K201" s="28">
        <v>4962</v>
      </c>
      <c r="L201" s="28">
        <v>5016</v>
      </c>
      <c r="M201" s="28">
        <v>5067</v>
      </c>
      <c r="N201" s="28">
        <v>5117</v>
      </c>
      <c r="O201" s="28">
        <v>5166</v>
      </c>
      <c r="Q201" s="29">
        <f t="shared" si="38"/>
        <v>1.0882708585247884E-2</v>
      </c>
      <c r="R201" s="29">
        <f t="shared" si="30"/>
        <v>1.0167464114832535E-2</v>
      </c>
      <c r="S201" s="29">
        <f t="shared" si="31"/>
        <v>9.8677718571146631E-3</v>
      </c>
      <c r="T201" s="29">
        <f t="shared" si="32"/>
        <v>9.575923392612859E-3</v>
      </c>
      <c r="U201" s="29">
        <f t="shared" si="33"/>
        <v>9.870386454853353E-3</v>
      </c>
      <c r="W201" s="28">
        <f t="shared" si="39"/>
        <v>4716.7583999999997</v>
      </c>
      <c r="X201" s="28">
        <f t="shared" si="34"/>
        <v>4768.0895071342193</v>
      </c>
      <c r="Y201" s="28">
        <f t="shared" si="35"/>
        <v>4816.5688860943164</v>
      </c>
      <c r="Z201" s="28">
        <f t="shared" si="36"/>
        <v>4864.0976889963722</v>
      </c>
      <c r="AA201" s="28">
        <f t="shared" si="37"/>
        <v>4910.6759158403875</v>
      </c>
    </row>
    <row r="202" spans="1:27" x14ac:dyDescent="0.25">
      <c r="A202" s="1">
        <v>197</v>
      </c>
      <c r="B202" t="s">
        <v>422</v>
      </c>
      <c r="C202" s="14" t="s">
        <v>463</v>
      </c>
      <c r="D202" s="14" t="s">
        <v>459</v>
      </c>
      <c r="E202" s="5">
        <v>9581.6687999999995</v>
      </c>
      <c r="F202" s="6">
        <v>9801.0889999999999</v>
      </c>
      <c r="G202" s="6">
        <v>10025.534</v>
      </c>
      <c r="I202" s="28">
        <v>9295</v>
      </c>
      <c r="J202" s="28">
        <v>9403</v>
      </c>
      <c r="K202" s="28">
        <v>9509</v>
      </c>
      <c r="L202" s="28">
        <v>9611</v>
      </c>
      <c r="M202" s="28">
        <v>9710</v>
      </c>
      <c r="N202" s="28">
        <v>9805</v>
      </c>
      <c r="O202" s="28">
        <v>9898</v>
      </c>
      <c r="Q202" s="29">
        <f t="shared" si="38"/>
        <v>1.0726679987380376E-2</v>
      </c>
      <c r="R202" s="29">
        <f t="shared" si="30"/>
        <v>1.0300697117885756E-2</v>
      </c>
      <c r="S202" s="29">
        <f t="shared" si="31"/>
        <v>9.7837281153450046E-3</v>
      </c>
      <c r="T202" s="29">
        <f t="shared" si="32"/>
        <v>9.4849566547679752E-3</v>
      </c>
      <c r="U202" s="29">
        <f t="shared" si="33"/>
        <v>9.8564606293329114E-3</v>
      </c>
      <c r="W202" s="28">
        <f t="shared" si="39"/>
        <v>10025.534</v>
      </c>
      <c r="X202" s="28">
        <f t="shared" si="34"/>
        <v>10133.074694920602</v>
      </c>
      <c r="Y202" s="28">
        <f t="shared" si="35"/>
        <v>10237.452428225894</v>
      </c>
      <c r="Z202" s="28">
        <f t="shared" si="36"/>
        <v>10337.612879377433</v>
      </c>
      <c r="AA202" s="28">
        <f t="shared" si="37"/>
        <v>10435.664689452098</v>
      </c>
    </row>
    <row r="203" spans="1:27" x14ac:dyDescent="0.25">
      <c r="A203" s="1">
        <v>198</v>
      </c>
      <c r="B203" t="s">
        <v>423</v>
      </c>
      <c r="C203" s="14" t="s">
        <v>464</v>
      </c>
      <c r="D203" s="14" t="s">
        <v>460</v>
      </c>
      <c r="E203" s="5">
        <v>1167</v>
      </c>
      <c r="F203" s="6">
        <v>1167</v>
      </c>
      <c r="G203" s="6">
        <v>1167</v>
      </c>
      <c r="I203" s="28">
        <v>1212</v>
      </c>
      <c r="J203" s="28">
        <v>1226</v>
      </c>
      <c r="K203" s="28">
        <v>1239</v>
      </c>
      <c r="L203" s="28">
        <v>1253</v>
      </c>
      <c r="M203" s="28">
        <v>1266</v>
      </c>
      <c r="N203" s="28">
        <v>1278</v>
      </c>
      <c r="O203" s="28">
        <v>1290</v>
      </c>
      <c r="Q203" s="29">
        <f t="shared" si="38"/>
        <v>1.1299435028248588E-2</v>
      </c>
      <c r="R203" s="29">
        <f t="shared" si="30"/>
        <v>1.0375099760574621E-2</v>
      </c>
      <c r="S203" s="29">
        <f t="shared" si="31"/>
        <v>9.4786729857819912E-3</v>
      </c>
      <c r="T203" s="29">
        <f t="shared" si="32"/>
        <v>9.3896713615023476E-3</v>
      </c>
      <c r="U203" s="29">
        <f t="shared" si="33"/>
        <v>9.7478147026196539E-3</v>
      </c>
      <c r="W203" s="28">
        <f t="shared" si="39"/>
        <v>1167</v>
      </c>
      <c r="X203" s="28">
        <f t="shared" si="34"/>
        <v>1180.1864406779659</v>
      </c>
      <c r="Y203" s="28">
        <f t="shared" si="35"/>
        <v>1192.4309927360775</v>
      </c>
      <c r="Z203" s="28">
        <f t="shared" si="36"/>
        <v>1203.7336561743343</v>
      </c>
      <c r="AA203" s="28">
        <f t="shared" si="37"/>
        <v>1215.0363196125909</v>
      </c>
    </row>
    <row r="204" spans="1:27" x14ac:dyDescent="0.25">
      <c r="A204" s="1">
        <v>199</v>
      </c>
      <c r="B204" t="s">
        <v>424</v>
      </c>
      <c r="C204" s="14" t="s">
        <v>463</v>
      </c>
      <c r="D204" s="14" t="s">
        <v>460</v>
      </c>
      <c r="E204" s="5">
        <v>31347.571899999999</v>
      </c>
      <c r="F204" s="6">
        <v>31642.239099999999</v>
      </c>
      <c r="G204" s="6">
        <v>31939.676100000001</v>
      </c>
      <c r="I204" s="28">
        <v>31647</v>
      </c>
      <c r="J204" s="28">
        <v>32015</v>
      </c>
      <c r="K204" s="28">
        <v>32374</v>
      </c>
      <c r="L204" s="28">
        <v>32721</v>
      </c>
      <c r="M204" s="28">
        <v>33058</v>
      </c>
      <c r="N204" s="28">
        <v>33383</v>
      </c>
      <c r="O204" s="28">
        <v>33698</v>
      </c>
      <c r="Q204" s="29">
        <f t="shared" si="38"/>
        <v>1.0718477790819794E-2</v>
      </c>
      <c r="R204" s="29">
        <f t="shared" si="30"/>
        <v>1.0299196234833899E-2</v>
      </c>
      <c r="S204" s="29">
        <f t="shared" si="31"/>
        <v>9.8312057595740816E-3</v>
      </c>
      <c r="T204" s="29">
        <f t="shared" si="32"/>
        <v>9.4359404487313909E-3</v>
      </c>
      <c r="U204" s="29">
        <f t="shared" si="33"/>
        <v>9.855447481046456E-3</v>
      </c>
      <c r="W204" s="28">
        <f t="shared" si="39"/>
        <v>31939.676100000001</v>
      </c>
      <c r="X204" s="28">
        <f t="shared" si="34"/>
        <v>32282.020808923829</v>
      </c>
      <c r="Y204" s="28">
        <f t="shared" si="35"/>
        <v>32614.499676091931</v>
      </c>
      <c r="Z204" s="28">
        <f t="shared" si="36"/>
        <v>32935.13953315316</v>
      </c>
      <c r="AA204" s="28">
        <f t="shared" si="37"/>
        <v>33245.913548458651</v>
      </c>
    </row>
    <row r="205" spans="1:27" x14ac:dyDescent="0.25">
      <c r="A205" s="1">
        <v>200</v>
      </c>
      <c r="B205" t="s">
        <v>425</v>
      </c>
      <c r="C205" s="14" t="s">
        <v>463</v>
      </c>
      <c r="D205" s="14" t="s">
        <v>458</v>
      </c>
      <c r="E205" s="5">
        <v>3734.1024000000002</v>
      </c>
      <c r="F205" s="6">
        <v>4002.2975999999999</v>
      </c>
      <c r="G205" s="6">
        <v>4096.6080000000002</v>
      </c>
      <c r="I205" s="28">
        <v>3450.5909643435939</v>
      </c>
      <c r="J205" s="28">
        <v>3490.3823745068248</v>
      </c>
      <c r="K205" s="28">
        <v>3529.4230033462218</v>
      </c>
      <c r="L205" s="28">
        <v>3946.6352339078558</v>
      </c>
      <c r="M205" s="28">
        <v>4370.1603785765583</v>
      </c>
      <c r="N205" s="28">
        <v>4799.5199999999995</v>
      </c>
      <c r="O205" s="28">
        <v>4845.0599999999995</v>
      </c>
      <c r="Q205" s="29">
        <f t="shared" si="38"/>
        <v>0.11820975557933348</v>
      </c>
      <c r="R205" s="29">
        <f t="shared" si="30"/>
        <v>0.1073129690400445</v>
      </c>
      <c r="S205" s="29">
        <f t="shared" si="31"/>
        <v>9.8248023923390104E-2</v>
      </c>
      <c r="T205" s="29">
        <f t="shared" si="32"/>
        <v>9.4884488448844818E-3</v>
      </c>
      <c r="U205" s="29">
        <f t="shared" si="33"/>
        <v>7.1683147269439695E-2</v>
      </c>
      <c r="W205" s="28">
        <f t="shared" si="39"/>
        <v>4096.6080000000002</v>
      </c>
      <c r="X205" s="28">
        <f t="shared" si="34"/>
        <v>4580.8670303843428</v>
      </c>
      <c r="Y205" s="28">
        <f t="shared" si="35"/>
        <v>5072.4534721925384</v>
      </c>
      <c r="Z205" s="28">
        <f t="shared" si="36"/>
        <v>5570.8120022787934</v>
      </c>
      <c r="AA205" s="28">
        <f t="shared" si="37"/>
        <v>5623.6703669868848</v>
      </c>
    </row>
    <row r="206" spans="1:27" x14ac:dyDescent="0.25">
      <c r="A206" s="1">
        <v>201</v>
      </c>
      <c r="B206" t="s">
        <v>426</v>
      </c>
      <c r="C206" s="14" t="s">
        <v>465</v>
      </c>
      <c r="D206" s="14" t="s">
        <v>458</v>
      </c>
      <c r="E206" s="5">
        <v>17679.4656</v>
      </c>
      <c r="F206" s="6">
        <v>17688.307199999999</v>
      </c>
      <c r="G206" s="6">
        <v>17694.2016</v>
      </c>
      <c r="I206" s="28">
        <v>18352.552317148191</v>
      </c>
      <c r="J206" s="28">
        <v>18565.896928109843</v>
      </c>
      <c r="K206" s="28">
        <v>18774.325764625373</v>
      </c>
      <c r="L206" s="28">
        <v>18975.872516916337</v>
      </c>
      <c r="M206" s="28">
        <v>19170.537184982728</v>
      </c>
      <c r="N206" s="28">
        <v>19359.302923713774</v>
      </c>
      <c r="O206" s="28">
        <v>19542.169733109477</v>
      </c>
      <c r="Q206" s="29">
        <f t="shared" si="38"/>
        <v>1.0735232509426184E-2</v>
      </c>
      <c r="R206" s="29">
        <f t="shared" si="30"/>
        <v>1.0258535827159141E-2</v>
      </c>
      <c r="S206" s="29">
        <f t="shared" si="31"/>
        <v>9.8466588030155146E-3</v>
      </c>
      <c r="T206" s="29">
        <f t="shared" si="32"/>
        <v>9.4459397694378385E-3</v>
      </c>
      <c r="U206" s="29">
        <f t="shared" si="33"/>
        <v>9.8503781332041646E-3</v>
      </c>
      <c r="W206" s="28">
        <f t="shared" si="39"/>
        <v>17694.2016</v>
      </c>
      <c r="X206" s="28">
        <f t="shared" si="34"/>
        <v>17884.15296824466</v>
      </c>
      <c r="Y206" s="28">
        <f t="shared" si="35"/>
        <v>18067.618192207792</v>
      </c>
      <c r="Z206" s="28">
        <f t="shared" si="36"/>
        <v>18245.523863929619</v>
      </c>
      <c r="AA206" s="28">
        <f t="shared" si="37"/>
        <v>18417.869983410135</v>
      </c>
    </row>
    <row r="207" spans="1:27" x14ac:dyDescent="0.25">
      <c r="A207" s="1">
        <v>202</v>
      </c>
      <c r="B207" t="s">
        <v>427</v>
      </c>
      <c r="C207" s="14" t="s">
        <v>463</v>
      </c>
      <c r="D207" s="14" t="s">
        <v>459</v>
      </c>
      <c r="E207" s="5">
        <v>2314.1451000000002</v>
      </c>
      <c r="F207" s="6">
        <v>2328.0300000000002</v>
      </c>
      <c r="G207" s="6">
        <v>2341.9980999999998</v>
      </c>
      <c r="I207" s="28">
        <v>2360</v>
      </c>
      <c r="J207" s="28">
        <v>2387</v>
      </c>
      <c r="K207" s="28">
        <v>2414</v>
      </c>
      <c r="L207" s="28">
        <v>2440</v>
      </c>
      <c r="M207" s="28">
        <v>2465</v>
      </c>
      <c r="N207" s="28">
        <v>2489</v>
      </c>
      <c r="O207" s="28">
        <v>2513</v>
      </c>
      <c r="Q207" s="29">
        <f t="shared" si="38"/>
        <v>1.0770505385252692E-2</v>
      </c>
      <c r="R207" s="29">
        <f t="shared" si="30"/>
        <v>1.0245901639344262E-2</v>
      </c>
      <c r="S207" s="29">
        <f t="shared" si="31"/>
        <v>9.7363083164300201E-3</v>
      </c>
      <c r="T207" s="29">
        <f t="shared" si="32"/>
        <v>9.6424266773804737E-3</v>
      </c>
      <c r="U207" s="29">
        <f t="shared" si="33"/>
        <v>9.8748788777182506E-3</v>
      </c>
      <c r="W207" s="28">
        <f t="shared" si="39"/>
        <v>2341.9980999999998</v>
      </c>
      <c r="X207" s="28">
        <f t="shared" si="34"/>
        <v>2367.2226031483015</v>
      </c>
      <c r="Y207" s="28">
        <f t="shared" si="35"/>
        <v>2391.4769330985919</v>
      </c>
      <c r="Z207" s="28">
        <f t="shared" si="36"/>
        <v>2414.7610898508701</v>
      </c>
      <c r="AA207" s="28">
        <f t="shared" si="37"/>
        <v>2438.0452466031484</v>
      </c>
    </row>
    <row r="208" spans="1:27" x14ac:dyDescent="0.25">
      <c r="A208" s="1">
        <v>203</v>
      </c>
      <c r="B208" t="s">
        <v>428</v>
      </c>
      <c r="C208" s="14" t="s">
        <v>463</v>
      </c>
      <c r="D208" s="14" t="s">
        <v>458</v>
      </c>
      <c r="E208" s="5">
        <v>1231.9138</v>
      </c>
      <c r="F208" s="6">
        <v>1234.2544</v>
      </c>
      <c r="G208" s="6">
        <v>1236.5995</v>
      </c>
      <c r="I208" s="28">
        <v>1272</v>
      </c>
      <c r="J208" s="28">
        <v>1287</v>
      </c>
      <c r="K208" s="28">
        <v>1301</v>
      </c>
      <c r="L208" s="28">
        <v>1315</v>
      </c>
      <c r="M208" s="28">
        <v>1328</v>
      </c>
      <c r="N208" s="28">
        <v>1342</v>
      </c>
      <c r="O208" s="28">
        <v>1354</v>
      </c>
      <c r="Q208" s="29">
        <f t="shared" si="38"/>
        <v>1.0760953112990008E-2</v>
      </c>
      <c r="R208" s="29">
        <f t="shared" si="30"/>
        <v>9.8859315589353604E-3</v>
      </c>
      <c r="S208" s="29">
        <f t="shared" si="31"/>
        <v>1.0542168674698794E-2</v>
      </c>
      <c r="T208" s="29">
        <f t="shared" si="32"/>
        <v>8.9418777943368107E-3</v>
      </c>
      <c r="U208" s="29">
        <f t="shared" si="33"/>
        <v>9.7899926759903218E-3</v>
      </c>
      <c r="W208" s="28">
        <f t="shared" si="39"/>
        <v>1236.5995</v>
      </c>
      <c r="X208" s="28">
        <f t="shared" si="34"/>
        <v>1249.9064892390468</v>
      </c>
      <c r="Y208" s="28">
        <f t="shared" si="35"/>
        <v>1262.2629792467333</v>
      </c>
      <c r="Z208" s="28">
        <f t="shared" si="36"/>
        <v>1275.56996848578</v>
      </c>
      <c r="AA208" s="28">
        <f t="shared" si="37"/>
        <v>1286.975959262106</v>
      </c>
    </row>
    <row r="209" spans="1:27" x14ac:dyDescent="0.25">
      <c r="A209" s="1">
        <v>204</v>
      </c>
      <c r="B209" t="s">
        <v>429</v>
      </c>
      <c r="C209" s="14" t="s">
        <v>463</v>
      </c>
      <c r="D209" s="14" t="s">
        <v>460</v>
      </c>
      <c r="E209" s="5">
        <v>6596.5502999999999</v>
      </c>
      <c r="F209" s="6">
        <v>6666.4737999999998</v>
      </c>
      <c r="G209" s="6">
        <v>6737.1383999999998</v>
      </c>
      <c r="I209" s="28">
        <v>6636</v>
      </c>
      <c r="J209" s="28">
        <v>6713</v>
      </c>
      <c r="K209" s="28">
        <v>6788</v>
      </c>
      <c r="L209" s="28">
        <v>6861</v>
      </c>
      <c r="M209" s="28">
        <v>6932</v>
      </c>
      <c r="N209" s="28">
        <v>7000</v>
      </c>
      <c r="O209" s="28">
        <v>7066</v>
      </c>
      <c r="Q209" s="29">
        <f t="shared" si="38"/>
        <v>1.0754272245138479E-2</v>
      </c>
      <c r="R209" s="29">
        <f t="shared" ref="R209:R228" si="40">(M209-L209)/L209</f>
        <v>1.034834572219793E-2</v>
      </c>
      <c r="S209" s="29">
        <f t="shared" ref="S209:S228" si="41">(N209-M209)/M209</f>
        <v>9.8095787651471429E-3</v>
      </c>
      <c r="T209" s="29">
        <f t="shared" ref="T209:T228" si="42">(O209-N209)/N209</f>
        <v>9.4285714285714285E-3</v>
      </c>
      <c r="U209" s="29">
        <f t="shared" ref="U209:U228" si="43">AVERAGE(R209:T209)</f>
        <v>9.8621653053055005E-3</v>
      </c>
      <c r="W209" s="28">
        <f t="shared" si="39"/>
        <v>6737.1383999999998</v>
      </c>
      <c r="X209" s="28">
        <f t="shared" si="34"/>
        <v>6809.5914205067775</v>
      </c>
      <c r="Y209" s="28">
        <f t="shared" si="35"/>
        <v>6880.0594267530951</v>
      </c>
      <c r="Z209" s="28">
        <f t="shared" si="36"/>
        <v>6947.5499116087221</v>
      </c>
      <c r="AA209" s="28">
        <f t="shared" si="37"/>
        <v>7013.0553822038892</v>
      </c>
    </row>
    <row r="210" spans="1:27" x14ac:dyDescent="0.25">
      <c r="A210" s="1">
        <v>205</v>
      </c>
      <c r="B210" t="s">
        <v>430</v>
      </c>
      <c r="C210" s="14" t="s">
        <v>463</v>
      </c>
      <c r="D210" s="14" t="s">
        <v>459</v>
      </c>
      <c r="E210" s="5">
        <v>14119.0185</v>
      </c>
      <c r="F210" s="6">
        <v>14202.3207</v>
      </c>
      <c r="G210" s="6">
        <v>14286.1144</v>
      </c>
      <c r="I210" s="28">
        <v>14403</v>
      </c>
      <c r="J210" s="28">
        <v>14571</v>
      </c>
      <c r="K210" s="28">
        <v>14734</v>
      </c>
      <c r="L210" s="28">
        <v>14892</v>
      </c>
      <c r="M210" s="28">
        <v>15045</v>
      </c>
      <c r="N210" s="28">
        <v>15193</v>
      </c>
      <c r="O210" s="28">
        <v>15337</v>
      </c>
      <c r="Q210" s="29">
        <f t="shared" si="38"/>
        <v>1.0723496674358627E-2</v>
      </c>
      <c r="R210" s="29">
        <f t="shared" si="40"/>
        <v>1.0273972602739725E-2</v>
      </c>
      <c r="S210" s="29">
        <f t="shared" si="41"/>
        <v>9.8371552010634768E-3</v>
      </c>
      <c r="T210" s="29">
        <f t="shared" si="42"/>
        <v>9.4780491015599294E-3</v>
      </c>
      <c r="U210" s="29">
        <f t="shared" si="43"/>
        <v>9.8630589684543784E-3</v>
      </c>
      <c r="W210" s="28">
        <f t="shared" si="39"/>
        <v>14286.1144</v>
      </c>
      <c r="X210" s="28">
        <f t="shared" si="34"/>
        <v>14439.311500257907</v>
      </c>
      <c r="Y210" s="28">
        <f t="shared" si="35"/>
        <v>14587.660591013981</v>
      </c>
      <c r="Z210" s="28">
        <f t="shared" si="36"/>
        <v>14731.161672268221</v>
      </c>
      <c r="AA210" s="28">
        <f t="shared" si="37"/>
        <v>14870.784345920998</v>
      </c>
    </row>
    <row r="211" spans="1:27" x14ac:dyDescent="0.25">
      <c r="A211" s="1">
        <v>206</v>
      </c>
      <c r="B211" t="s">
        <v>431</v>
      </c>
      <c r="C211" s="14" t="s">
        <v>463</v>
      </c>
      <c r="D211" s="14" t="s">
        <v>459</v>
      </c>
      <c r="E211" s="5">
        <v>5841.3666999999996</v>
      </c>
      <c r="F211" s="6">
        <v>5865.3163000000004</v>
      </c>
      <c r="G211" s="6">
        <v>5889.3640999999998</v>
      </c>
      <c r="I211" s="28">
        <v>5991</v>
      </c>
      <c r="J211" s="28">
        <v>6061</v>
      </c>
      <c r="K211" s="28">
        <v>6129</v>
      </c>
      <c r="L211" s="28">
        <v>6194</v>
      </c>
      <c r="M211" s="28">
        <v>6258</v>
      </c>
      <c r="N211" s="28">
        <v>6320</v>
      </c>
      <c r="O211" s="28">
        <v>6379</v>
      </c>
      <c r="Q211" s="29">
        <f t="shared" si="38"/>
        <v>1.0605318975363029E-2</v>
      </c>
      <c r="R211" s="29">
        <f t="shared" si="40"/>
        <v>1.0332579916047788E-2</v>
      </c>
      <c r="S211" s="29">
        <f t="shared" si="41"/>
        <v>9.9073186321508473E-3</v>
      </c>
      <c r="T211" s="29">
        <f t="shared" si="42"/>
        <v>9.335443037974683E-3</v>
      </c>
      <c r="U211" s="29">
        <f t="shared" si="43"/>
        <v>9.8584471953911054E-3</v>
      </c>
      <c r="W211" s="28">
        <f t="shared" si="39"/>
        <v>5889.3640999999998</v>
      </c>
      <c r="X211" s="28">
        <f t="shared" si="34"/>
        <v>5951.8226848425511</v>
      </c>
      <c r="Y211" s="28">
        <f t="shared" si="35"/>
        <v>6013.3203683798329</v>
      </c>
      <c r="Z211" s="28">
        <f t="shared" si="36"/>
        <v>6072.8962493065737</v>
      </c>
      <c r="AA211" s="28">
        <f t="shared" si="37"/>
        <v>6129.5894263175051</v>
      </c>
    </row>
    <row r="212" spans="1:27" x14ac:dyDescent="0.25">
      <c r="A212" s="1">
        <v>207</v>
      </c>
      <c r="B212" t="s">
        <v>432</v>
      </c>
      <c r="C212" s="14" t="s">
        <v>463</v>
      </c>
      <c r="D212" s="14" t="s">
        <v>459</v>
      </c>
      <c r="E212" s="5">
        <v>1082.0721000000001</v>
      </c>
      <c r="F212" s="6">
        <v>1087.1578</v>
      </c>
      <c r="G212" s="6">
        <v>1092.2674999999999</v>
      </c>
      <c r="I212" s="28">
        <v>1108</v>
      </c>
      <c r="J212" s="28">
        <v>1121</v>
      </c>
      <c r="K212" s="28">
        <v>1133</v>
      </c>
      <c r="L212" s="28">
        <v>1145</v>
      </c>
      <c r="M212" s="28">
        <v>1157</v>
      </c>
      <c r="N212" s="28">
        <v>1169</v>
      </c>
      <c r="O212" s="28">
        <v>1180</v>
      </c>
      <c r="Q212" s="29">
        <f t="shared" si="38"/>
        <v>1.0591350397175641E-2</v>
      </c>
      <c r="R212" s="29">
        <f t="shared" si="40"/>
        <v>1.0480349344978166E-2</v>
      </c>
      <c r="S212" s="29">
        <f t="shared" si="41"/>
        <v>1.0371650821089023E-2</v>
      </c>
      <c r="T212" s="29">
        <f t="shared" si="42"/>
        <v>9.4097519247219839E-3</v>
      </c>
      <c r="U212" s="29">
        <f t="shared" si="43"/>
        <v>1.0087250696929725E-2</v>
      </c>
      <c r="W212" s="28">
        <f t="shared" si="39"/>
        <v>1092.2674999999999</v>
      </c>
      <c r="X212" s="28">
        <f t="shared" si="34"/>
        <v>1103.8360878199471</v>
      </c>
      <c r="Y212" s="28">
        <f t="shared" si="35"/>
        <v>1115.4046756398941</v>
      </c>
      <c r="Z212" s="28">
        <f t="shared" si="36"/>
        <v>1126.9732634598411</v>
      </c>
      <c r="AA212" s="28">
        <f t="shared" si="37"/>
        <v>1137.5778022947925</v>
      </c>
    </row>
    <row r="213" spans="1:27" x14ac:dyDescent="0.25">
      <c r="A213" s="1">
        <v>208</v>
      </c>
      <c r="B213" t="s">
        <v>433</v>
      </c>
      <c r="C213" s="14" t="s">
        <v>463</v>
      </c>
      <c r="D213" s="14" t="s">
        <v>458</v>
      </c>
      <c r="E213" s="5">
        <v>2945</v>
      </c>
      <c r="F213" s="6">
        <v>2945</v>
      </c>
      <c r="G213" s="6">
        <v>2945</v>
      </c>
      <c r="I213" s="28">
        <v>3058</v>
      </c>
      <c r="J213" s="28">
        <v>3093</v>
      </c>
      <c r="K213" s="28">
        <v>3128</v>
      </c>
      <c r="L213" s="28">
        <v>3162</v>
      </c>
      <c r="M213" s="28">
        <v>3194</v>
      </c>
      <c r="N213" s="28">
        <v>3226</v>
      </c>
      <c r="O213" s="28">
        <v>3256</v>
      </c>
      <c r="Q213" s="29">
        <f t="shared" si="38"/>
        <v>1.0869565217391304E-2</v>
      </c>
      <c r="R213" s="29">
        <f t="shared" si="40"/>
        <v>1.0120177103099304E-2</v>
      </c>
      <c r="S213" s="29">
        <f t="shared" si="41"/>
        <v>1.0018785222291797E-2</v>
      </c>
      <c r="T213" s="29">
        <f t="shared" si="42"/>
        <v>9.299442033477991E-3</v>
      </c>
      <c r="U213" s="29">
        <f t="shared" si="43"/>
        <v>9.8128014529563629E-3</v>
      </c>
      <c r="W213" s="28">
        <f t="shared" si="39"/>
        <v>2945</v>
      </c>
      <c r="X213" s="28">
        <f t="shared" si="34"/>
        <v>2977.0108695652175</v>
      </c>
      <c r="Y213" s="28">
        <f t="shared" si="35"/>
        <v>3007.1387468030689</v>
      </c>
      <c r="Z213" s="28">
        <f t="shared" si="36"/>
        <v>3037.2666240409203</v>
      </c>
      <c r="AA213" s="28">
        <f t="shared" si="37"/>
        <v>3065.5115089514061</v>
      </c>
    </row>
    <row r="214" spans="1:27" x14ac:dyDescent="0.25">
      <c r="A214" s="1">
        <v>209</v>
      </c>
      <c r="B214" t="s">
        <v>434</v>
      </c>
      <c r="C214" s="14" t="s">
        <v>463</v>
      </c>
      <c r="D214" s="14" t="s">
        <v>459</v>
      </c>
      <c r="E214" s="5">
        <v>2547.6930000000002</v>
      </c>
      <c r="F214" s="6">
        <v>2575.2080999999998</v>
      </c>
      <c r="G214" s="6">
        <v>2603.0203000000001</v>
      </c>
      <c r="I214" s="28">
        <v>2561</v>
      </c>
      <c r="J214" s="28">
        <v>2591</v>
      </c>
      <c r="K214" s="28">
        <v>2620</v>
      </c>
      <c r="L214" s="28">
        <v>2648</v>
      </c>
      <c r="M214" s="28">
        <v>2676</v>
      </c>
      <c r="N214" s="28">
        <v>2702</v>
      </c>
      <c r="O214" s="28">
        <v>2727</v>
      </c>
      <c r="Q214" s="29">
        <f t="shared" si="38"/>
        <v>1.0687022900763359E-2</v>
      </c>
      <c r="R214" s="29">
        <f t="shared" si="40"/>
        <v>1.0574018126888218E-2</v>
      </c>
      <c r="S214" s="29">
        <f t="shared" si="41"/>
        <v>9.7159940209267555E-3</v>
      </c>
      <c r="T214" s="29">
        <f t="shared" si="42"/>
        <v>9.2524056254626209E-3</v>
      </c>
      <c r="U214" s="29">
        <f t="shared" si="43"/>
        <v>9.8474725910925303E-3</v>
      </c>
      <c r="W214" s="28">
        <f t="shared" si="39"/>
        <v>2603.0203000000001</v>
      </c>
      <c r="X214" s="28">
        <f t="shared" si="34"/>
        <v>2630.8388375572522</v>
      </c>
      <c r="Y214" s="28">
        <f t="shared" si="35"/>
        <v>2658.6573751145042</v>
      </c>
      <c r="Z214" s="28">
        <f t="shared" si="36"/>
        <v>2684.4888742748099</v>
      </c>
      <c r="AA214" s="28">
        <f t="shared" si="37"/>
        <v>2709.3268542366418</v>
      </c>
    </row>
    <row r="215" spans="1:27" x14ac:dyDescent="0.25">
      <c r="A215" s="1">
        <v>210</v>
      </c>
      <c r="B215" t="s">
        <v>435</v>
      </c>
      <c r="C215" s="14" t="s">
        <v>465</v>
      </c>
      <c r="D215" s="14" t="s">
        <v>458</v>
      </c>
      <c r="E215" s="5">
        <v>7316.7120000000004</v>
      </c>
      <c r="F215" s="6">
        <v>7434.5110000000004</v>
      </c>
      <c r="G215" s="6">
        <v>7554.2066000000004</v>
      </c>
      <c r="I215" s="28">
        <v>7241</v>
      </c>
      <c r="J215" s="28">
        <v>7326</v>
      </c>
      <c r="K215" s="28">
        <v>7408</v>
      </c>
      <c r="L215" s="28">
        <v>7487</v>
      </c>
      <c r="M215" s="28">
        <v>7564</v>
      </c>
      <c r="N215" s="28">
        <v>7639</v>
      </c>
      <c r="O215" s="28">
        <v>7711</v>
      </c>
      <c r="Q215" s="29">
        <f t="shared" si="38"/>
        <v>1.066414686825054E-2</v>
      </c>
      <c r="R215" s="29">
        <f t="shared" si="40"/>
        <v>1.0284493121410445E-2</v>
      </c>
      <c r="S215" s="29">
        <f t="shared" si="41"/>
        <v>9.9153886832363831E-3</v>
      </c>
      <c r="T215" s="29">
        <f t="shared" si="42"/>
        <v>9.4253174499280019E-3</v>
      </c>
      <c r="U215" s="29">
        <f t="shared" si="43"/>
        <v>9.8750664181916099E-3</v>
      </c>
      <c r="W215" s="28">
        <f t="shared" si="39"/>
        <v>7554.2066000000004</v>
      </c>
      <c r="X215" s="28">
        <f t="shared" si="34"/>
        <v>7634.7657686555076</v>
      </c>
      <c r="Y215" s="28">
        <f t="shared" si="35"/>
        <v>7713.2854646868263</v>
      </c>
      <c r="Z215" s="28">
        <f t="shared" si="36"/>
        <v>7789.7656880939539</v>
      </c>
      <c r="AA215" s="28">
        <f t="shared" si="37"/>
        <v>7863.1867025647953</v>
      </c>
    </row>
    <row r="216" spans="1:27" x14ac:dyDescent="0.25">
      <c r="A216" s="1">
        <v>211</v>
      </c>
      <c r="B216" t="s">
        <v>436</v>
      </c>
      <c r="C216" s="14" t="s">
        <v>463</v>
      </c>
      <c r="D216" s="14" t="s">
        <v>459</v>
      </c>
      <c r="E216" s="5">
        <v>2558.9204</v>
      </c>
      <c r="F216" s="6">
        <v>2559.6880999999998</v>
      </c>
      <c r="G216" s="6">
        <v>2560.4560000000001</v>
      </c>
      <c r="I216" s="28">
        <v>2654</v>
      </c>
      <c r="J216" s="28">
        <v>2685</v>
      </c>
      <c r="K216" s="28">
        <v>2715</v>
      </c>
      <c r="L216" s="28">
        <v>2745</v>
      </c>
      <c r="M216" s="28">
        <v>2773</v>
      </c>
      <c r="N216" s="28">
        <v>2800</v>
      </c>
      <c r="O216" s="28">
        <v>2827</v>
      </c>
      <c r="Q216" s="29">
        <f t="shared" si="38"/>
        <v>1.1049723756906077E-2</v>
      </c>
      <c r="R216" s="29">
        <f t="shared" si="40"/>
        <v>1.0200364298724954E-2</v>
      </c>
      <c r="S216" s="29">
        <f t="shared" si="41"/>
        <v>9.7367472051929325E-3</v>
      </c>
      <c r="T216" s="29">
        <f t="shared" si="42"/>
        <v>9.6428571428571423E-3</v>
      </c>
      <c r="U216" s="29">
        <f t="shared" si="43"/>
        <v>9.8599895489250092E-3</v>
      </c>
      <c r="W216" s="28">
        <f t="shared" si="39"/>
        <v>2560.4560000000001</v>
      </c>
      <c r="X216" s="28">
        <f t="shared" si="34"/>
        <v>2588.7483314917126</v>
      </c>
      <c r="Y216" s="28">
        <f t="shared" si="35"/>
        <v>2615.1545075506447</v>
      </c>
      <c r="Z216" s="28">
        <f t="shared" si="36"/>
        <v>2640.6176058931865</v>
      </c>
      <c r="AA216" s="28">
        <f t="shared" si="37"/>
        <v>2666.0807042357278</v>
      </c>
    </row>
    <row r="217" spans="1:27" x14ac:dyDescent="0.25">
      <c r="A217" s="1">
        <v>212</v>
      </c>
      <c r="B217" t="s">
        <v>437</v>
      </c>
      <c r="C217" s="14" t="s">
        <v>463</v>
      </c>
      <c r="D217" s="14" t="s">
        <v>458</v>
      </c>
      <c r="E217" s="5">
        <v>127553.8895</v>
      </c>
      <c r="F217" s="6">
        <v>129560.7006</v>
      </c>
      <c r="G217" s="6">
        <v>131609.0563</v>
      </c>
      <c r="I217" s="28">
        <v>127163.88093738865</v>
      </c>
      <c r="J217" s="28">
        <v>128643.94842715848</v>
      </c>
      <c r="K217" s="28">
        <v>130084.04110288997</v>
      </c>
      <c r="L217" s="28">
        <v>131480.16148317928</v>
      </c>
      <c r="M217" s="28">
        <v>132916</v>
      </c>
      <c r="N217" s="28">
        <v>134226</v>
      </c>
      <c r="O217" s="28">
        <v>135493</v>
      </c>
      <c r="Q217" s="29">
        <f t="shared" si="38"/>
        <v>1.073244933392754E-2</v>
      </c>
      <c r="R217" s="29">
        <f t="shared" si="40"/>
        <v>1.0920571595163494E-2</v>
      </c>
      <c r="S217" s="29">
        <f t="shared" si="41"/>
        <v>9.8558488067651741E-3</v>
      </c>
      <c r="T217" s="29">
        <f t="shared" si="42"/>
        <v>9.4393038606529287E-3</v>
      </c>
      <c r="U217" s="29">
        <f t="shared" si="43"/>
        <v>1.0071908087527198E-2</v>
      </c>
      <c r="W217" s="28">
        <f t="shared" si="39"/>
        <v>131609.0563</v>
      </c>
      <c r="X217" s="28">
        <f t="shared" si="34"/>
        <v>133021.54382862576</v>
      </c>
      <c r="Y217" s="28">
        <f t="shared" si="35"/>
        <v>134474.21512170543</v>
      </c>
      <c r="Z217" s="28">
        <f t="shared" si="36"/>
        <v>135799.5726543534</v>
      </c>
      <c r="AA217" s="28">
        <f t="shared" si="37"/>
        <v>137081.42608478465</v>
      </c>
    </row>
    <row r="218" spans="1:27" x14ac:dyDescent="0.25">
      <c r="A218" s="1">
        <v>213</v>
      </c>
      <c r="B218" t="s">
        <v>438</v>
      </c>
      <c r="C218" s="14" t="s">
        <v>464</v>
      </c>
      <c r="D218" s="14" t="s">
        <v>460</v>
      </c>
      <c r="E218" s="5">
        <v>3874</v>
      </c>
      <c r="F218" s="6">
        <v>3874</v>
      </c>
      <c r="G218" s="6">
        <v>3874</v>
      </c>
      <c r="I218" s="28">
        <v>4022</v>
      </c>
      <c r="J218" s="28">
        <v>4069</v>
      </c>
      <c r="K218" s="28">
        <v>4115</v>
      </c>
      <c r="L218" s="28">
        <v>4159</v>
      </c>
      <c r="M218" s="28">
        <v>4202</v>
      </c>
      <c r="N218" s="28">
        <v>4243</v>
      </c>
      <c r="O218" s="28">
        <v>4283</v>
      </c>
      <c r="Q218" s="29">
        <f t="shared" si="38"/>
        <v>1.0692588092345079E-2</v>
      </c>
      <c r="R218" s="29">
        <f t="shared" si="40"/>
        <v>1.033902380379899E-2</v>
      </c>
      <c r="S218" s="29">
        <f t="shared" si="41"/>
        <v>9.757258448357925E-3</v>
      </c>
      <c r="T218" s="29">
        <f t="shared" si="42"/>
        <v>9.4272920103700211E-3</v>
      </c>
      <c r="U218" s="29">
        <f t="shared" si="43"/>
        <v>9.8411914208423115E-3</v>
      </c>
      <c r="W218" s="28">
        <f t="shared" si="39"/>
        <v>3874</v>
      </c>
      <c r="X218" s="28">
        <f t="shared" si="34"/>
        <v>3915.4230862697455</v>
      </c>
      <c r="Y218" s="28">
        <f t="shared" si="35"/>
        <v>3955.9047387606324</v>
      </c>
      <c r="Z218" s="28">
        <f t="shared" si="36"/>
        <v>3994.5035236938033</v>
      </c>
      <c r="AA218" s="28">
        <f t="shared" si="37"/>
        <v>4032.1608748481167</v>
      </c>
    </row>
    <row r="219" spans="1:27" x14ac:dyDescent="0.25">
      <c r="A219" s="1">
        <v>214</v>
      </c>
      <c r="B219" t="s">
        <v>439</v>
      </c>
      <c r="C219" s="14" t="s">
        <v>464</v>
      </c>
      <c r="D219" s="14" t="s">
        <v>460</v>
      </c>
      <c r="E219" s="5">
        <v>3950.5816</v>
      </c>
      <c r="F219" s="6">
        <v>4007.8649999999998</v>
      </c>
      <c r="G219" s="6">
        <v>4065.9789999999998</v>
      </c>
      <c r="I219" s="28">
        <v>3928</v>
      </c>
      <c r="J219" s="28">
        <v>3974</v>
      </c>
      <c r="K219" s="28">
        <v>4019</v>
      </c>
      <c r="L219" s="28">
        <v>4062</v>
      </c>
      <c r="M219" s="28">
        <v>4104</v>
      </c>
      <c r="N219" s="28">
        <v>4144</v>
      </c>
      <c r="O219" s="28">
        <v>4183</v>
      </c>
      <c r="Q219" s="29">
        <f t="shared" si="38"/>
        <v>1.0699178900223935E-2</v>
      </c>
      <c r="R219" s="29">
        <f t="shared" si="40"/>
        <v>1.03397341211226E-2</v>
      </c>
      <c r="S219" s="29">
        <f t="shared" si="41"/>
        <v>9.7465886939571145E-3</v>
      </c>
      <c r="T219" s="29">
        <f t="shared" si="42"/>
        <v>9.4111969111969115E-3</v>
      </c>
      <c r="U219" s="29">
        <f t="shared" si="43"/>
        <v>9.8325065754255436E-3</v>
      </c>
      <c r="W219" s="28">
        <f t="shared" si="39"/>
        <v>4065.9789999999998</v>
      </c>
      <c r="X219" s="28">
        <f t="shared" si="34"/>
        <v>4109.4816367255535</v>
      </c>
      <c r="Y219" s="28">
        <f t="shared" si="35"/>
        <v>4151.9725842249318</v>
      </c>
      <c r="Z219" s="28">
        <f t="shared" si="36"/>
        <v>4192.4401532719585</v>
      </c>
      <c r="AA219" s="28">
        <f t="shared" si="37"/>
        <v>4231.8960330928094</v>
      </c>
    </row>
    <row r="220" spans="1:27" x14ac:dyDescent="0.25">
      <c r="A220" s="1">
        <v>215</v>
      </c>
      <c r="B220" t="s">
        <v>440</v>
      </c>
      <c r="C220" s="14" t="s">
        <v>463</v>
      </c>
      <c r="D220" s="14" t="s">
        <v>458</v>
      </c>
      <c r="E220" s="5">
        <v>1477</v>
      </c>
      <c r="F220" s="6">
        <v>1477</v>
      </c>
      <c r="G220" s="6">
        <v>1477</v>
      </c>
      <c r="I220" s="28">
        <v>1533</v>
      </c>
      <c r="J220" s="28">
        <v>1551</v>
      </c>
      <c r="K220" s="28">
        <v>1569</v>
      </c>
      <c r="L220" s="28">
        <v>1586</v>
      </c>
      <c r="M220" s="28">
        <v>1602</v>
      </c>
      <c r="N220" s="28">
        <v>1617</v>
      </c>
      <c r="O220" s="28">
        <v>1633</v>
      </c>
      <c r="Q220" s="29">
        <f t="shared" si="38"/>
        <v>1.0834926704907584E-2</v>
      </c>
      <c r="R220" s="29">
        <f t="shared" si="40"/>
        <v>1.0088272383354351E-2</v>
      </c>
      <c r="S220" s="29">
        <f t="shared" si="41"/>
        <v>9.3632958801498131E-3</v>
      </c>
      <c r="T220" s="29">
        <f t="shared" si="42"/>
        <v>9.8948670377241813E-3</v>
      </c>
      <c r="U220" s="29">
        <f t="shared" si="43"/>
        <v>9.7821451004094489E-3</v>
      </c>
      <c r="W220" s="28">
        <f t="shared" si="39"/>
        <v>1477</v>
      </c>
      <c r="X220" s="28">
        <f t="shared" si="34"/>
        <v>1493.0031867431483</v>
      </c>
      <c r="Y220" s="28">
        <f t="shared" si="35"/>
        <v>1508.0650095602293</v>
      </c>
      <c r="Z220" s="28">
        <f t="shared" si="36"/>
        <v>1522.1854684512425</v>
      </c>
      <c r="AA220" s="28">
        <f t="shared" si="37"/>
        <v>1537.2472912683234</v>
      </c>
    </row>
    <row r="221" spans="1:27" x14ac:dyDescent="0.25">
      <c r="A221" s="1">
        <v>216</v>
      </c>
      <c r="B221" t="s">
        <v>441</v>
      </c>
      <c r="C221" s="14" t="s">
        <v>463</v>
      </c>
      <c r="D221" s="14" t="s">
        <v>458</v>
      </c>
      <c r="E221" s="5">
        <v>38461.171399999999</v>
      </c>
      <c r="F221" s="6">
        <v>38745.784099999997</v>
      </c>
      <c r="G221" s="6">
        <v>39032.502899999999</v>
      </c>
      <c r="I221" s="28">
        <v>39060</v>
      </c>
      <c r="J221" s="28">
        <v>39515</v>
      </c>
      <c r="K221" s="28">
        <v>39957</v>
      </c>
      <c r="L221" s="28">
        <v>40386</v>
      </c>
      <c r="M221" s="28">
        <v>40801</v>
      </c>
      <c r="N221" s="28">
        <v>41203</v>
      </c>
      <c r="O221" s="28">
        <v>41592</v>
      </c>
      <c r="Q221" s="29">
        <f t="shared" si="38"/>
        <v>1.0736541782416098E-2</v>
      </c>
      <c r="R221" s="29">
        <f t="shared" si="40"/>
        <v>1.0275838161739216E-2</v>
      </c>
      <c r="S221" s="29">
        <f t="shared" si="41"/>
        <v>9.8526996887331186E-3</v>
      </c>
      <c r="T221" s="29">
        <f t="shared" si="42"/>
        <v>9.4410601169817726E-3</v>
      </c>
      <c r="U221" s="29">
        <f t="shared" si="43"/>
        <v>9.8565326558180347E-3</v>
      </c>
      <c r="W221" s="28">
        <f t="shared" si="39"/>
        <v>39032.502899999999</v>
      </c>
      <c r="X221" s="28">
        <f t="shared" si="34"/>
        <v>39451.576998258126</v>
      </c>
      <c r="Y221" s="28">
        <f t="shared" si="35"/>
        <v>39856.975018717618</v>
      </c>
      <c r="Z221" s="28">
        <f t="shared" si="36"/>
        <v>40249.673824078382</v>
      </c>
      <c r="AA221" s="28">
        <f t="shared" si="37"/>
        <v>40629.673414340417</v>
      </c>
    </row>
    <row r="222" spans="1:27" x14ac:dyDescent="0.25">
      <c r="A222" s="1">
        <v>217</v>
      </c>
      <c r="B222" t="s">
        <v>442</v>
      </c>
      <c r="C222" s="14" t="s">
        <v>465</v>
      </c>
      <c r="D222" s="14" t="s">
        <v>458</v>
      </c>
      <c r="E222" s="5">
        <v>11640.466399999999</v>
      </c>
      <c r="F222" s="6">
        <v>11641.6304</v>
      </c>
      <c r="G222" s="6">
        <v>11642.7945</v>
      </c>
      <c r="I222" s="28">
        <v>12083</v>
      </c>
      <c r="J222" s="28">
        <v>12223</v>
      </c>
      <c r="K222" s="28">
        <v>12359</v>
      </c>
      <c r="L222" s="28">
        <v>12492</v>
      </c>
      <c r="M222" s="28">
        <v>12622</v>
      </c>
      <c r="N222" s="28">
        <v>12745</v>
      </c>
      <c r="O222" s="28">
        <v>12866</v>
      </c>
      <c r="Q222" s="29">
        <f t="shared" si="38"/>
        <v>1.0761388461849665E-2</v>
      </c>
      <c r="R222" s="29">
        <f t="shared" si="40"/>
        <v>1.0406660262568044E-2</v>
      </c>
      <c r="S222" s="29">
        <f t="shared" si="41"/>
        <v>9.744889874821739E-3</v>
      </c>
      <c r="T222" s="29">
        <f t="shared" si="42"/>
        <v>9.493919183993723E-3</v>
      </c>
      <c r="U222" s="29">
        <f t="shared" si="43"/>
        <v>9.8818231071278358E-3</v>
      </c>
      <c r="W222" s="28">
        <f t="shared" si="39"/>
        <v>11642.7945</v>
      </c>
      <c r="X222" s="28">
        <f t="shared" si="34"/>
        <v>11768.087134395986</v>
      </c>
      <c r="Y222" s="28">
        <f t="shared" si="35"/>
        <v>11890.553619143944</v>
      </c>
      <c r="Z222" s="28">
        <f t="shared" si="36"/>
        <v>12006.425754713166</v>
      </c>
      <c r="AA222" s="28">
        <f t="shared" si="37"/>
        <v>12120.413790517034</v>
      </c>
    </row>
    <row r="223" spans="1:27" x14ac:dyDescent="0.25">
      <c r="A223" s="1">
        <v>218</v>
      </c>
      <c r="B223" t="s">
        <v>443</v>
      </c>
      <c r="C223" s="14" t="s">
        <v>463</v>
      </c>
      <c r="D223" s="14" t="s">
        <v>459</v>
      </c>
      <c r="E223" s="5">
        <v>2233</v>
      </c>
      <c r="F223" s="6">
        <v>2233</v>
      </c>
      <c r="G223" s="6">
        <v>2233</v>
      </c>
      <c r="I223" s="28">
        <v>2318</v>
      </c>
      <c r="J223" s="28">
        <v>2345</v>
      </c>
      <c r="K223" s="28">
        <v>2372</v>
      </c>
      <c r="L223" s="28">
        <v>2397</v>
      </c>
      <c r="M223" s="28">
        <v>2422</v>
      </c>
      <c r="N223" s="28">
        <v>2446</v>
      </c>
      <c r="O223" s="28">
        <v>2469</v>
      </c>
      <c r="Q223" s="29">
        <f t="shared" si="38"/>
        <v>1.0539629005059023E-2</v>
      </c>
      <c r="R223" s="29">
        <f t="shared" si="40"/>
        <v>1.0429703796412181E-2</v>
      </c>
      <c r="S223" s="29">
        <f t="shared" si="41"/>
        <v>9.9091659785301399E-3</v>
      </c>
      <c r="T223" s="29">
        <f t="shared" si="42"/>
        <v>9.4031071136549474E-3</v>
      </c>
      <c r="U223" s="29">
        <f t="shared" si="43"/>
        <v>9.9139922961990895E-3</v>
      </c>
      <c r="W223" s="28">
        <f t="shared" si="39"/>
        <v>2233</v>
      </c>
      <c r="X223" s="28">
        <f t="shared" si="34"/>
        <v>2256.5349915682968</v>
      </c>
      <c r="Y223" s="28">
        <f t="shared" si="35"/>
        <v>2280.0699831365937</v>
      </c>
      <c r="Z223" s="28">
        <f t="shared" si="36"/>
        <v>2302.6635750421588</v>
      </c>
      <c r="AA223" s="28">
        <f t="shared" si="37"/>
        <v>2324.3157672849916</v>
      </c>
    </row>
    <row r="224" spans="1:27" x14ac:dyDescent="0.25">
      <c r="A224" s="1">
        <v>219</v>
      </c>
      <c r="B224" t="s">
        <v>444</v>
      </c>
      <c r="C224" s="14" t="s">
        <v>463</v>
      </c>
      <c r="D224" s="14" t="s">
        <v>459</v>
      </c>
      <c r="E224" s="5">
        <v>180768.45860000001</v>
      </c>
      <c r="F224" s="6">
        <v>184329.59729999999</v>
      </c>
      <c r="G224" s="6">
        <v>187960.8903</v>
      </c>
      <c r="I224" s="28">
        <v>177019</v>
      </c>
      <c r="J224" s="28">
        <v>179081</v>
      </c>
      <c r="K224" s="28">
        <v>181084</v>
      </c>
      <c r="L224" s="28">
        <v>183027</v>
      </c>
      <c r="M224" s="28">
        <v>184910</v>
      </c>
      <c r="N224" s="28">
        <v>186733</v>
      </c>
      <c r="O224" s="28">
        <v>188495</v>
      </c>
      <c r="Q224" s="29">
        <f t="shared" si="38"/>
        <v>1.0729827041593957E-2</v>
      </c>
      <c r="R224" s="29">
        <f t="shared" si="40"/>
        <v>1.0288099570008797E-2</v>
      </c>
      <c r="S224" s="29">
        <f t="shared" si="41"/>
        <v>9.8588502514736897E-3</v>
      </c>
      <c r="T224" s="29">
        <f t="shared" si="42"/>
        <v>9.4359325882409639E-3</v>
      </c>
      <c r="U224" s="29">
        <f t="shared" si="43"/>
        <v>9.8609608032411509E-3</v>
      </c>
      <c r="W224" s="28">
        <f t="shared" si="39"/>
        <v>187960.8903</v>
      </c>
      <c r="X224" s="28">
        <f t="shared" si="34"/>
        <v>189977.678143503</v>
      </c>
      <c r="Y224" s="28">
        <f t="shared" si="35"/>
        <v>191932.18741232244</v>
      </c>
      <c r="Z224" s="28">
        <f t="shared" si="36"/>
        <v>193824.4181064583</v>
      </c>
      <c r="AA224" s="28">
        <f t="shared" si="37"/>
        <v>195653.33224966587</v>
      </c>
    </row>
    <row r="225" spans="1:27" x14ac:dyDescent="0.25">
      <c r="A225" s="1">
        <v>220</v>
      </c>
      <c r="B225" t="s">
        <v>445</v>
      </c>
      <c r="C225" s="14" t="s">
        <v>463</v>
      </c>
      <c r="D225" s="14" t="s">
        <v>460</v>
      </c>
      <c r="E225" s="5">
        <v>2420.1669000000002</v>
      </c>
      <c r="F225" s="6">
        <v>2428.8795</v>
      </c>
      <c r="G225" s="6">
        <v>2437.6235000000001</v>
      </c>
      <c r="I225" s="28">
        <v>2486</v>
      </c>
      <c r="J225" s="28">
        <v>2515</v>
      </c>
      <c r="K225" s="28">
        <v>2543</v>
      </c>
      <c r="L225" s="28">
        <v>2570</v>
      </c>
      <c r="M225" s="28">
        <v>2597</v>
      </c>
      <c r="N225" s="28">
        <v>2622</v>
      </c>
      <c r="O225" s="28">
        <v>2647</v>
      </c>
      <c r="Q225" s="29">
        <f t="shared" si="38"/>
        <v>1.061738104600865E-2</v>
      </c>
      <c r="R225" s="29">
        <f t="shared" si="40"/>
        <v>1.0505836575875487E-2</v>
      </c>
      <c r="S225" s="29">
        <f t="shared" si="41"/>
        <v>9.6264921062764724E-3</v>
      </c>
      <c r="T225" s="29">
        <f t="shared" si="42"/>
        <v>9.5347063310450043E-3</v>
      </c>
      <c r="U225" s="29">
        <f t="shared" si="43"/>
        <v>9.8890116710656541E-3</v>
      </c>
      <c r="W225" s="28">
        <f t="shared" si="39"/>
        <v>2437.6235000000001</v>
      </c>
      <c r="X225" s="28">
        <f t="shared" si="34"/>
        <v>2463.5046775462051</v>
      </c>
      <c r="Y225" s="28">
        <f t="shared" si="35"/>
        <v>2489.3858550924101</v>
      </c>
      <c r="Z225" s="28">
        <f t="shared" si="36"/>
        <v>2513.3499083759339</v>
      </c>
      <c r="AA225" s="28">
        <f t="shared" si="37"/>
        <v>2537.3139616594572</v>
      </c>
    </row>
    <row r="226" spans="1:27" x14ac:dyDescent="0.25">
      <c r="A226" s="1">
        <v>221</v>
      </c>
      <c r="B226" t="s">
        <v>446</v>
      </c>
      <c r="C226" s="14" t="s">
        <v>463</v>
      </c>
      <c r="D226" s="14" t="s">
        <v>459</v>
      </c>
      <c r="E226" s="5">
        <v>10509.852999999999</v>
      </c>
      <c r="F226" s="6">
        <v>10593.9318</v>
      </c>
      <c r="G226" s="6">
        <v>10678.683300000001</v>
      </c>
      <c r="I226" s="28">
        <v>10654</v>
      </c>
      <c r="J226" s="28">
        <v>10779</v>
      </c>
      <c r="K226" s="28">
        <v>10899</v>
      </c>
      <c r="L226" s="28">
        <v>11016</v>
      </c>
      <c r="M226" s="28">
        <v>11129</v>
      </c>
      <c r="N226" s="28">
        <v>11239</v>
      </c>
      <c r="O226" s="28">
        <v>11345</v>
      </c>
      <c r="Q226" s="29">
        <f t="shared" si="38"/>
        <v>1.0734929810074319E-2</v>
      </c>
      <c r="R226" s="29">
        <f t="shared" si="40"/>
        <v>1.0257806826434278E-2</v>
      </c>
      <c r="S226" s="29">
        <f t="shared" si="41"/>
        <v>9.8840866205409297E-3</v>
      </c>
      <c r="T226" s="29">
        <f t="shared" si="42"/>
        <v>9.4314440786546841E-3</v>
      </c>
      <c r="U226" s="29">
        <f t="shared" si="43"/>
        <v>9.8577791752099634E-3</v>
      </c>
      <c r="W226" s="28">
        <f t="shared" si="39"/>
        <v>10678.683300000001</v>
      </c>
      <c r="X226" s="28">
        <f t="shared" si="34"/>
        <v>10793.318215689513</v>
      </c>
      <c r="Y226" s="28">
        <f t="shared" si="35"/>
        <v>10904.03398896229</v>
      </c>
      <c r="Z226" s="28">
        <f t="shared" si="36"/>
        <v>11011.810405422517</v>
      </c>
      <c r="AA226" s="28">
        <f t="shared" si="37"/>
        <v>11115.667679466007</v>
      </c>
    </row>
    <row r="227" spans="1:27" x14ac:dyDescent="0.25">
      <c r="A227" s="1">
        <v>222</v>
      </c>
      <c r="B227" t="s">
        <v>447</v>
      </c>
      <c r="C227" s="14" t="s">
        <v>463</v>
      </c>
      <c r="D227" s="14" t="s">
        <v>459</v>
      </c>
      <c r="E227" s="5">
        <v>4706.9856</v>
      </c>
      <c r="F227" s="6">
        <v>4790.2655999999997</v>
      </c>
      <c r="G227" s="6">
        <v>4900.1952000000001</v>
      </c>
      <c r="I227" s="28">
        <v>4621.3009880077307</v>
      </c>
      <c r="J227" s="28">
        <v>4761</v>
      </c>
      <c r="K227" s="28">
        <v>4814</v>
      </c>
      <c r="L227" s="28">
        <v>4866</v>
      </c>
      <c r="M227" s="28">
        <v>4916</v>
      </c>
      <c r="N227" s="28">
        <v>4964</v>
      </c>
      <c r="O227" s="28">
        <v>5011</v>
      </c>
      <c r="Q227" s="29">
        <f t="shared" si="38"/>
        <v>1.0801828001661819E-2</v>
      </c>
      <c r="R227" s="29">
        <f t="shared" si="40"/>
        <v>1.0275380189066995E-2</v>
      </c>
      <c r="S227" s="29">
        <f t="shared" si="41"/>
        <v>9.7640358014646055E-3</v>
      </c>
      <c r="T227" s="29">
        <f t="shared" si="42"/>
        <v>9.4681708299758256E-3</v>
      </c>
      <c r="U227" s="29">
        <f t="shared" si="43"/>
        <v>9.8358622735024749E-3</v>
      </c>
      <c r="W227" s="28">
        <f t="shared" si="39"/>
        <v>4900.1952000000001</v>
      </c>
      <c r="X227" s="28">
        <f t="shared" si="34"/>
        <v>4953.126265724969</v>
      </c>
      <c r="Y227" s="28">
        <f t="shared" si="35"/>
        <v>5004.0215212297462</v>
      </c>
      <c r="Z227" s="28">
        <f t="shared" si="36"/>
        <v>5052.8809665143326</v>
      </c>
      <c r="AA227" s="28">
        <f t="shared" si="37"/>
        <v>5100.7225066888232</v>
      </c>
    </row>
    <row r="228" spans="1:27" x14ac:dyDescent="0.25">
      <c r="A228" s="1">
        <v>223</v>
      </c>
      <c r="B228" t="s">
        <v>448</v>
      </c>
      <c r="C228" s="14" t="s">
        <v>463</v>
      </c>
      <c r="D228" s="14" t="s">
        <v>458</v>
      </c>
      <c r="E228" s="5">
        <v>1770.3909000000001</v>
      </c>
      <c r="F228" s="6">
        <v>1787.7407000000001</v>
      </c>
      <c r="G228" s="6">
        <v>1805.2606000000001</v>
      </c>
      <c r="I228" s="28">
        <v>1785</v>
      </c>
      <c r="J228" s="28">
        <v>1806</v>
      </c>
      <c r="K228" s="28">
        <v>1826</v>
      </c>
      <c r="L228" s="28">
        <v>1846</v>
      </c>
      <c r="M228" s="28">
        <v>1865</v>
      </c>
      <c r="N228" s="28">
        <v>1883</v>
      </c>
      <c r="O228" s="28">
        <v>1901</v>
      </c>
      <c r="Q228" s="29">
        <f t="shared" si="38"/>
        <v>1.0952902519167579E-2</v>
      </c>
      <c r="R228" s="29">
        <f t="shared" si="40"/>
        <v>1.0292524377031419E-2</v>
      </c>
      <c r="S228" s="29">
        <f t="shared" si="41"/>
        <v>9.6514745308310997E-3</v>
      </c>
      <c r="T228" s="29">
        <f t="shared" si="42"/>
        <v>9.5592140201805637E-3</v>
      </c>
      <c r="U228" s="29">
        <f t="shared" si="43"/>
        <v>9.834404309347693E-3</v>
      </c>
      <c r="W228" s="28">
        <f t="shared" si="39"/>
        <v>1805.2606000000001</v>
      </c>
      <c r="X228" s="28">
        <f t="shared" si="34"/>
        <v>1825.0334433734938</v>
      </c>
      <c r="Y228" s="28">
        <f t="shared" si="35"/>
        <v>1843.8176445783129</v>
      </c>
      <c r="Z228" s="28">
        <f t="shared" si="36"/>
        <v>1861.6132036144575</v>
      </c>
      <c r="AA228" s="28">
        <f t="shared" si="37"/>
        <v>1879.4087626506021</v>
      </c>
    </row>
    <row r="229" spans="1:27" x14ac:dyDescent="0.25">
      <c r="E229" s="14"/>
      <c r="F229" s="14"/>
      <c r="G229" s="14"/>
    </row>
    <row r="230" spans="1:27" x14ac:dyDescent="0.25">
      <c r="B230" s="2" t="s">
        <v>209</v>
      </c>
      <c r="C230" s="2"/>
      <c r="D230" s="3"/>
      <c r="E230" s="7">
        <f t="shared" ref="E230:G230" si="44">SUM(E6:E228)</f>
        <v>6057856.4717000024</v>
      </c>
      <c r="F230" s="7">
        <f t="shared" si="44"/>
        <v>6145485.8070999989</v>
      </c>
      <c r="G230" s="7">
        <f t="shared" si="44"/>
        <v>6232658.8204999994</v>
      </c>
      <c r="I230" s="7">
        <f>SUM(I6:I228)</f>
        <v>6038407.7855244465</v>
      </c>
      <c r="J230" s="7">
        <f>SUM(J6:J228)</f>
        <v>6112319.6555283098</v>
      </c>
      <c r="K230" s="7">
        <f>SUM(K6:K228)</f>
        <v>6195632.5332966261</v>
      </c>
      <c r="L230" s="7"/>
      <c r="M230" s="7"/>
      <c r="N230" s="7"/>
      <c r="O230" s="7"/>
    </row>
  </sheetData>
  <autoFilter ref="B5:U228" xr:uid="{00000000-0001-0000-0A00-000000000000}"/>
  <mergeCells count="6">
    <mergeCell ref="I4:O4"/>
    <mergeCell ref="W4:AA4"/>
    <mergeCell ref="E4:G4"/>
    <mergeCell ref="R4:U4"/>
    <mergeCell ref="A1:AA1"/>
    <mergeCell ref="A3:AA3"/>
  </mergeCells>
  <phoneticPr fontId="11" type="noConversion"/>
  <pageMargins left="0.31527777777777799" right="0.31527777777777799" top="0.35416666666666702" bottom="0.55138888888888904" header="0.511811023622047" footer="0.31527777777777799"/>
  <pageSetup paperSize="9" scale="50" orientation="landscape" horizontalDpi="300" verticalDpi="300" r:id="rId1"/>
  <headerFooter>
    <oddFooter>&amp;LFonte das Informações: Painel de Indicadores | SANEAGO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55A11"/>
  </sheetPr>
  <dimension ref="A1:P231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H6" sqref="H6"/>
    </sheetView>
  </sheetViews>
  <sheetFormatPr defaultColWidth="8.7109375" defaultRowHeight="15" outlineLevelCol="1" x14ac:dyDescent="0.25"/>
  <cols>
    <col min="1" max="1" width="8.28515625" customWidth="1"/>
    <col min="2" max="2" width="33.28515625" customWidth="1"/>
    <col min="3" max="3" width="24.85546875" hidden="1" customWidth="1" outlineLevel="1"/>
    <col min="4" max="4" width="20.42578125" style="14" hidden="1" customWidth="1" outlineLevel="1"/>
    <col min="5" max="5" width="13.42578125" customWidth="1" collapsed="1"/>
    <col min="6" max="6" width="13" customWidth="1"/>
    <col min="7" max="7" width="12.42578125" customWidth="1"/>
    <col min="8" max="8" width="8.7109375" customWidth="1" outlineLevel="1"/>
    <col min="9" max="11" width="10.7109375" customWidth="1" outlineLevel="1"/>
    <col min="12" max="12" width="8.7109375" customWidth="1"/>
    <col min="13" max="16" width="13.42578125" customWidth="1"/>
  </cols>
  <sheetData>
    <row r="1" spans="1:16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6" x14ac:dyDescent="0.25">
      <c r="B3" s="43" t="s">
        <v>456</v>
      </c>
      <c r="C3" s="43"/>
      <c r="D3" s="43"/>
      <c r="E3" s="43"/>
      <c r="F3" s="43"/>
      <c r="G3" s="43"/>
    </row>
    <row r="4" spans="1:16" x14ac:dyDescent="0.25">
      <c r="E4" s="39" t="s">
        <v>468</v>
      </c>
      <c r="F4" s="39"/>
      <c r="G4" s="39"/>
      <c r="I4" s="39" t="s">
        <v>475</v>
      </c>
      <c r="J4" s="39"/>
      <c r="K4" s="39"/>
      <c r="M4" s="39" t="s">
        <v>487</v>
      </c>
      <c r="N4" s="39"/>
      <c r="O4" s="39"/>
      <c r="P4" s="39"/>
    </row>
    <row r="5" spans="1:16" x14ac:dyDescent="0.25">
      <c r="A5" s="3"/>
      <c r="B5" s="2" t="s">
        <v>213</v>
      </c>
      <c r="C5" s="3" t="s">
        <v>461</v>
      </c>
      <c r="D5" s="3" t="s">
        <v>462</v>
      </c>
      <c r="E5" s="17">
        <v>2023</v>
      </c>
      <c r="F5" s="18">
        <v>2024</v>
      </c>
      <c r="G5" s="19">
        <v>2025</v>
      </c>
      <c r="I5" s="20">
        <v>2023</v>
      </c>
      <c r="J5" s="21">
        <v>2024</v>
      </c>
      <c r="K5" s="19">
        <v>2025</v>
      </c>
      <c r="M5" s="17">
        <v>2026</v>
      </c>
      <c r="N5" s="18">
        <v>2027</v>
      </c>
      <c r="O5" s="19">
        <v>2028</v>
      </c>
      <c r="P5" s="17">
        <v>2029</v>
      </c>
    </row>
    <row r="6" spans="1:16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135703</v>
      </c>
      <c r="F6" s="5">
        <v>144319</v>
      </c>
      <c r="G6" s="5">
        <v>149293</v>
      </c>
      <c r="I6" s="31">
        <f>IF(E6=0,"-",E6/'POPULAÇÃO ATENDIDA SES'!E6)</f>
        <v>41.005456959303181</v>
      </c>
      <c r="J6" s="31">
        <f>IF(F6=0,"-",F6/'POPULAÇÃO ATENDIDA SES'!F6)</f>
        <v>43.076142624090714</v>
      </c>
      <c r="K6" s="31">
        <f>IF(G6=0,"-",G6/'POPULAÇÃO ATENDIDA SES'!G6)</f>
        <v>44.145870709754583</v>
      </c>
      <c r="M6" s="31">
        <f>$K6*'POPULAÇÃO ATENDIDA SES'!X6</f>
        <v>150902.04194581995</v>
      </c>
      <c r="N6" s="31">
        <f>$K6*'POPULAÇÃO ATENDIDA SES'!Y6</f>
        <v>152445.85246140399</v>
      </c>
      <c r="O6" s="31">
        <f>$K6*'POPULAÇÃO ATENDIDA SES'!Z6</f>
        <v>153946.17535683073</v>
      </c>
      <c r="P6" s="31">
        <f>$K6*'POPULAÇÃO ATENDIDA SES'!AA6</f>
        <v>155403.01063210017</v>
      </c>
    </row>
    <row r="7" spans="1:16" x14ac:dyDescent="0.25">
      <c r="A7" s="1">
        <v>3</v>
      </c>
      <c r="B7" t="s">
        <v>215</v>
      </c>
      <c r="C7" s="14" t="s">
        <v>464</v>
      </c>
      <c r="D7" s="14" t="s">
        <v>460</v>
      </c>
      <c r="E7" s="5">
        <v>485988</v>
      </c>
      <c r="F7" s="5">
        <v>491736</v>
      </c>
      <c r="G7" s="5">
        <v>503483</v>
      </c>
      <c r="I7" s="31">
        <f>IF(E7=0,"-",E7/'POPULAÇÃO ATENDIDA SES'!E7)</f>
        <v>55.656304352128132</v>
      </c>
      <c r="J7" s="31">
        <f>IF(F7=0,"-",F7/'POPULAÇÃO ATENDIDA SES'!F7)</f>
        <v>55.815197730016692</v>
      </c>
      <c r="K7" s="31">
        <f>IF(G7=0,"-",G7/'POPULAÇÃO ATENDIDA SES'!G7)</f>
        <v>56.876976019179459</v>
      </c>
      <c r="M7" s="31">
        <f>$K7*'POPULAÇÃO ATENDIDA SES'!X7</f>
        <v>508898.08390044264</v>
      </c>
      <c r="N7" s="31">
        <f>$K7*'POPULAÇÃO ATENDIDA SES'!Y7</f>
        <v>514145.4439632608</v>
      </c>
      <c r="O7" s="31">
        <f>$K7*'POPULAÇÃO ATENDIDA SES'!Z7</f>
        <v>519201.11964022269</v>
      </c>
      <c r="P7" s="31">
        <f>$K7*'POPULAÇÃO ATENDIDA SES'!AA7</f>
        <v>1090694.3384661714</v>
      </c>
    </row>
    <row r="8" spans="1:16" x14ac:dyDescent="0.25">
      <c r="A8" s="1">
        <v>4</v>
      </c>
      <c r="B8" t="s">
        <v>216</v>
      </c>
      <c r="C8" s="14" t="s">
        <v>463</v>
      </c>
      <c r="D8" s="14" t="s">
        <v>460</v>
      </c>
      <c r="E8" s="5">
        <v>0</v>
      </c>
      <c r="F8" s="5">
        <v>0</v>
      </c>
      <c r="G8" s="5">
        <v>0</v>
      </c>
      <c r="I8" s="31"/>
      <c r="J8" s="31"/>
      <c r="K8" s="31"/>
      <c r="M8" s="31">
        <f>$K8*'POPULAÇÃO ATENDIDA SES'!X8</f>
        <v>0</v>
      </c>
      <c r="N8" s="31">
        <f>$K8*'POPULAÇÃO ATENDIDA SES'!Y8</f>
        <v>0</v>
      </c>
      <c r="O8" s="31">
        <f>$K8*'POPULAÇÃO ATENDIDA SES'!Z8</f>
        <v>0</v>
      </c>
      <c r="P8" s="31">
        <f>$K8*'POPULAÇÃO ATENDIDA SES'!AA8</f>
        <v>0</v>
      </c>
    </row>
    <row r="9" spans="1:16" x14ac:dyDescent="0.25">
      <c r="A9" s="1">
        <v>5</v>
      </c>
      <c r="B9" t="s">
        <v>217</v>
      </c>
      <c r="C9" s="14" t="s">
        <v>463</v>
      </c>
      <c r="D9" s="14" t="s">
        <v>458</v>
      </c>
      <c r="E9" s="5">
        <v>0</v>
      </c>
      <c r="F9" s="5">
        <v>0</v>
      </c>
      <c r="G9" s="5">
        <v>0</v>
      </c>
      <c r="I9" s="31"/>
      <c r="J9" s="31"/>
      <c r="K9" s="31"/>
      <c r="M9" s="31">
        <f>$K9*'POPULAÇÃO ATENDIDA SES'!X9</f>
        <v>0</v>
      </c>
      <c r="N9" s="31">
        <f>$K9*'POPULAÇÃO ATENDIDA SES'!Y9</f>
        <v>0</v>
      </c>
      <c r="O9" s="31">
        <f>$K9*'POPULAÇÃO ATENDIDA SES'!Z9</f>
        <v>0</v>
      </c>
      <c r="P9" s="31">
        <f>$K9*'POPULAÇÃO ATENDIDA SES'!AA9</f>
        <v>0</v>
      </c>
    </row>
    <row r="10" spans="1:16" x14ac:dyDescent="0.25">
      <c r="A10" s="1">
        <v>7</v>
      </c>
      <c r="B10" t="s">
        <v>218</v>
      </c>
      <c r="C10" s="14" t="s">
        <v>463</v>
      </c>
      <c r="D10" s="14" t="s">
        <v>459</v>
      </c>
      <c r="E10" s="5">
        <v>0</v>
      </c>
      <c r="F10" s="5">
        <v>0</v>
      </c>
      <c r="G10" s="5">
        <v>0</v>
      </c>
      <c r="I10" s="31"/>
      <c r="J10" s="31"/>
      <c r="K10" s="31"/>
      <c r="M10" s="31">
        <f>$K10*'POPULAÇÃO ATENDIDA SES'!X10</f>
        <v>0</v>
      </c>
      <c r="N10" s="31">
        <f>$K10*'POPULAÇÃO ATENDIDA SES'!Y10</f>
        <v>0</v>
      </c>
      <c r="O10" s="31">
        <f>$K10*'POPULAÇÃO ATENDIDA SES'!Z10</f>
        <v>0</v>
      </c>
      <c r="P10" s="31">
        <f>$K10*'POPULAÇÃO ATENDIDA SES'!AA10</f>
        <v>0</v>
      </c>
    </row>
    <row r="11" spans="1:16" x14ac:dyDescent="0.25">
      <c r="A11" s="1">
        <v>10</v>
      </c>
      <c r="B11" t="s">
        <v>219</v>
      </c>
      <c r="C11" s="14" t="s">
        <v>463</v>
      </c>
      <c r="D11" s="14" t="s">
        <v>459</v>
      </c>
      <c r="E11" s="5">
        <v>4285401</v>
      </c>
      <c r="F11" s="5">
        <v>5133637</v>
      </c>
      <c r="G11" s="5">
        <v>5776330</v>
      </c>
      <c r="I11" s="31">
        <f>IF(E11=0,"-",E11/'POPULAÇÃO ATENDIDA SES'!E11)</f>
        <v>23.266480899707993</v>
      </c>
      <c r="J11" s="31">
        <f>IF(F11=0,"-",F11/'POPULAÇÃO ATENDIDA SES'!F11)</f>
        <v>25.160642506507333</v>
      </c>
      <c r="K11" s="31">
        <f>IF(G11=0,"-",G11/'POPULAÇÃO ATENDIDA SES'!G11)</f>
        <v>24.871320658502587</v>
      </c>
      <c r="M11" s="31">
        <f>$K11*'POPULAÇÃO ATENDIDA SES'!X11</f>
        <v>5838304.691695231</v>
      </c>
      <c r="N11" s="31">
        <f>$K11*'POPULAÇÃO ATENDIDA SES'!Y11</f>
        <v>5898371.6765745515</v>
      </c>
      <c r="O11" s="31">
        <f>$K11*'POPULAÇÃO ATENDIDA SES'!Z11</f>
        <v>5956505.1748161251</v>
      </c>
      <c r="P11" s="31">
        <f>$K11*'POPULAÇÃO ATENDIDA SES'!AA11</f>
        <v>6012705.1864199517</v>
      </c>
    </row>
    <row r="12" spans="1:16" x14ac:dyDescent="0.25">
      <c r="A12" s="1">
        <v>11</v>
      </c>
      <c r="B12" t="s">
        <v>220</v>
      </c>
      <c r="C12" s="14" t="s">
        <v>463</v>
      </c>
      <c r="D12" s="14" t="s">
        <v>459</v>
      </c>
      <c r="E12" s="5">
        <v>0</v>
      </c>
      <c r="F12" s="5">
        <v>0</v>
      </c>
      <c r="G12" s="5">
        <v>0</v>
      </c>
      <c r="I12" s="31"/>
      <c r="J12" s="31"/>
      <c r="K12" s="31"/>
      <c r="M12" s="31">
        <f>$K12*'POPULAÇÃO ATENDIDA SES'!X12</f>
        <v>0</v>
      </c>
      <c r="N12" s="31">
        <f>$K12*'POPULAÇÃO ATENDIDA SES'!Y12</f>
        <v>0</v>
      </c>
      <c r="O12" s="31">
        <f>$K12*'POPULAÇÃO ATENDIDA SES'!Z12</f>
        <v>0</v>
      </c>
      <c r="P12" s="31">
        <f>$K12*'POPULAÇÃO ATENDIDA SES'!AA12</f>
        <v>0</v>
      </c>
    </row>
    <row r="13" spans="1:16" x14ac:dyDescent="0.25">
      <c r="A13" s="1">
        <v>12</v>
      </c>
      <c r="B13" t="s">
        <v>221</v>
      </c>
      <c r="C13" s="14" t="s">
        <v>463</v>
      </c>
      <c r="D13" s="14" t="s">
        <v>458</v>
      </c>
      <c r="E13" s="5">
        <v>0</v>
      </c>
      <c r="F13" s="5">
        <v>0</v>
      </c>
      <c r="G13" s="5">
        <v>0</v>
      </c>
      <c r="I13" s="31"/>
      <c r="J13" s="31"/>
      <c r="K13" s="31"/>
      <c r="M13" s="31">
        <f>$K13*'POPULAÇÃO ATENDIDA SES'!X13</f>
        <v>0</v>
      </c>
      <c r="N13" s="31">
        <f>$K13*'POPULAÇÃO ATENDIDA SES'!Y13</f>
        <v>0</v>
      </c>
      <c r="O13" s="31">
        <f>$K13*'POPULAÇÃO ATENDIDA SES'!Z13</f>
        <v>0</v>
      </c>
      <c r="P13" s="31">
        <f>$K13*'POPULAÇÃO ATENDIDA SES'!AA13</f>
        <v>0</v>
      </c>
    </row>
    <row r="14" spans="1:16" x14ac:dyDescent="0.25">
      <c r="A14" s="1">
        <v>13</v>
      </c>
      <c r="B14" t="s">
        <v>222</v>
      </c>
      <c r="C14" s="14" t="s">
        <v>463</v>
      </c>
      <c r="D14" s="14" t="s">
        <v>458</v>
      </c>
      <c r="E14" s="5">
        <v>0</v>
      </c>
      <c r="F14" s="5">
        <v>0</v>
      </c>
      <c r="G14" s="5">
        <v>0</v>
      </c>
      <c r="I14" s="31"/>
      <c r="J14" s="31"/>
      <c r="K14" s="31"/>
      <c r="M14" s="31">
        <f>$K14*'POPULAÇÃO ATENDIDA SES'!X14</f>
        <v>0</v>
      </c>
      <c r="N14" s="31">
        <f>$K14*'POPULAÇÃO ATENDIDA SES'!Y14</f>
        <v>0</v>
      </c>
      <c r="O14" s="31">
        <f>$K14*'POPULAÇÃO ATENDIDA SES'!Z14</f>
        <v>0</v>
      </c>
      <c r="P14" s="31">
        <f>$K14*'POPULAÇÃO ATENDIDA SES'!AA14</f>
        <v>0</v>
      </c>
    </row>
    <row r="15" spans="1:16" x14ac:dyDescent="0.25">
      <c r="A15" s="1">
        <v>19</v>
      </c>
      <c r="B15" t="s">
        <v>223</v>
      </c>
      <c r="C15" s="14" t="s">
        <v>463</v>
      </c>
      <c r="D15" s="14" t="s">
        <v>459</v>
      </c>
      <c r="E15" s="5">
        <v>0</v>
      </c>
      <c r="F15" s="5">
        <v>0</v>
      </c>
      <c r="G15" s="5">
        <v>0</v>
      </c>
      <c r="I15" s="31"/>
      <c r="J15" s="31"/>
      <c r="K15" s="31"/>
      <c r="M15" s="31">
        <f>$K15*'POPULAÇÃO ATENDIDA SES'!X15</f>
        <v>0</v>
      </c>
      <c r="N15" s="31">
        <f>$K15*'POPULAÇÃO ATENDIDA SES'!Y15</f>
        <v>0</v>
      </c>
      <c r="O15" s="31">
        <f>$K15*'POPULAÇÃO ATENDIDA SES'!Z15</f>
        <v>0</v>
      </c>
      <c r="P15" s="31">
        <f>$K15*'POPULAÇÃO ATENDIDA SES'!AA15</f>
        <v>0</v>
      </c>
    </row>
    <row r="16" spans="1:16" x14ac:dyDescent="0.25">
      <c r="A16" s="1">
        <v>20</v>
      </c>
      <c r="B16" t="s">
        <v>224</v>
      </c>
      <c r="C16" s="14" t="s">
        <v>463</v>
      </c>
      <c r="D16" s="14" t="s">
        <v>459</v>
      </c>
      <c r="E16" s="5">
        <v>25805</v>
      </c>
      <c r="F16" s="5">
        <v>26442</v>
      </c>
      <c r="G16" s="5">
        <v>300916</v>
      </c>
      <c r="I16" s="31">
        <f>IF(E16=0,"-",E16/'POPULAÇÃO ATENDIDA SES'!E16)</f>
        <v>3.5335962915054129</v>
      </c>
      <c r="J16" s="31">
        <f>IF(F16=0,"-",F16/'POPULAÇÃO ATENDIDA SES'!F16)</f>
        <v>3.601733147125282</v>
      </c>
      <c r="K16" s="31">
        <f>IF(G16=0,"-",G16/'POPULAÇÃO ATENDIDA SES'!G16)</f>
        <v>39.579945080846649</v>
      </c>
      <c r="M16" s="31">
        <f>$K16*'POPULAÇÃO ATENDIDA SES'!X16</f>
        <v>304169.55494091025</v>
      </c>
      <c r="N16" s="31">
        <f>$K16*'POPULAÇÃO ATENDIDA SES'!Y16</f>
        <v>307271.78174503398</v>
      </c>
      <c r="O16" s="31">
        <f>$K16*'POPULAÇÃO ATENDIDA SES'!Z16</f>
        <v>310298.34448076441</v>
      </c>
      <c r="P16" s="31">
        <f>$K16*'POPULAÇÃO ATENDIDA SES'!AA16</f>
        <v>313249.24314810155</v>
      </c>
    </row>
    <row r="17" spans="1:16" x14ac:dyDescent="0.25">
      <c r="A17" s="1">
        <v>23</v>
      </c>
      <c r="B17" t="s">
        <v>225</v>
      </c>
      <c r="C17" s="14" t="s">
        <v>463</v>
      </c>
      <c r="D17" s="14" t="s">
        <v>458</v>
      </c>
      <c r="E17" s="5">
        <v>0</v>
      </c>
      <c r="F17" s="5">
        <v>0</v>
      </c>
      <c r="G17" s="5">
        <v>0</v>
      </c>
      <c r="I17" s="31"/>
      <c r="J17" s="31"/>
      <c r="K17" s="31"/>
      <c r="M17" s="31">
        <f>$K17*'POPULAÇÃO ATENDIDA SES'!X17</f>
        <v>0</v>
      </c>
      <c r="N17" s="31">
        <f>$K17*'POPULAÇÃO ATENDIDA SES'!Y17</f>
        <v>0</v>
      </c>
      <c r="O17" s="31">
        <f>$K17*'POPULAÇÃO ATENDIDA SES'!Z17</f>
        <v>0</v>
      </c>
      <c r="P17" s="31">
        <f>$K17*'POPULAÇÃO ATENDIDA SES'!AA17</f>
        <v>0</v>
      </c>
    </row>
    <row r="18" spans="1:16" x14ac:dyDescent="0.25">
      <c r="A18" s="1">
        <v>25</v>
      </c>
      <c r="B18" t="s">
        <v>226</v>
      </c>
      <c r="C18" s="14" t="s">
        <v>464</v>
      </c>
      <c r="D18" s="14" t="s">
        <v>460</v>
      </c>
      <c r="E18" s="5">
        <v>0</v>
      </c>
      <c r="F18" s="5">
        <v>0</v>
      </c>
      <c r="G18" s="5">
        <v>0</v>
      </c>
      <c r="I18" s="31"/>
      <c r="J18" s="31"/>
      <c r="K18" s="31"/>
      <c r="M18" s="31">
        <f>$K18*'POPULAÇÃO ATENDIDA SES'!X18</f>
        <v>0</v>
      </c>
      <c r="N18" s="31">
        <f>$K18*'POPULAÇÃO ATENDIDA SES'!Y18</f>
        <v>0</v>
      </c>
      <c r="O18" s="31">
        <f>$K18*'POPULAÇÃO ATENDIDA SES'!Z18</f>
        <v>0</v>
      </c>
      <c r="P18" s="31">
        <f>$K18*'POPULAÇÃO ATENDIDA SES'!AA18</f>
        <v>0</v>
      </c>
    </row>
    <row r="19" spans="1:16" x14ac:dyDescent="0.25">
      <c r="A19" s="1">
        <v>29</v>
      </c>
      <c r="B19" t="s">
        <v>227</v>
      </c>
      <c r="C19" s="14" t="s">
        <v>464</v>
      </c>
      <c r="D19" s="14" t="s">
        <v>460</v>
      </c>
      <c r="E19" s="5">
        <v>0</v>
      </c>
      <c r="F19" s="5">
        <v>0</v>
      </c>
      <c r="G19" s="5">
        <v>0</v>
      </c>
      <c r="I19" s="31"/>
      <c r="J19" s="31"/>
      <c r="K19" s="31"/>
      <c r="M19" s="31">
        <f>$K19*'POPULAÇÃO ATENDIDA SES'!X19</f>
        <v>0</v>
      </c>
      <c r="N19" s="31">
        <f>$K19*'POPULAÇÃO ATENDIDA SES'!Y19</f>
        <v>0</v>
      </c>
      <c r="O19" s="31">
        <f>$K19*'POPULAÇÃO ATENDIDA SES'!Z19</f>
        <v>0</v>
      </c>
      <c r="P19" s="31">
        <f>$K19*'POPULAÇÃO ATENDIDA SES'!AA19</f>
        <v>0</v>
      </c>
    </row>
    <row r="20" spans="1:16" x14ac:dyDescent="0.25">
      <c r="A20" s="1">
        <v>30</v>
      </c>
      <c r="B20" t="s">
        <v>0</v>
      </c>
      <c r="C20" s="14" t="s">
        <v>463</v>
      </c>
      <c r="D20" s="14" t="s">
        <v>459</v>
      </c>
      <c r="E20" s="5">
        <v>14065394</v>
      </c>
      <c r="F20" s="5">
        <v>14933473</v>
      </c>
      <c r="G20" s="5">
        <v>15648155</v>
      </c>
      <c r="I20" s="31">
        <f>IF(E20=0,"-",E20/'POPULAÇÃO ATENDIDA SES'!E20)</f>
        <v>42.332193780792956</v>
      </c>
      <c r="J20" s="31">
        <f>IF(F20=0,"-",F20/'POPULAÇÃO ATENDIDA SES'!F20)</f>
        <v>43.454505857843849</v>
      </c>
      <c r="K20" s="31">
        <f>IF(G20=0,"-",G20/'POPULAÇÃO ATENDIDA SES'!G20)</f>
        <v>42.096737288107875</v>
      </c>
      <c r="M20" s="31">
        <f>$K20*'POPULAÇÃO ATENDIDA SES'!X20</f>
        <v>16271043.342216173</v>
      </c>
      <c r="N20" s="31">
        <f>$K20*'POPULAÇÃO ATENDIDA SES'!Y20</f>
        <v>16438475.900064832</v>
      </c>
      <c r="O20" s="31">
        <f>$K20*'POPULAÇÃO ATENDIDA SES'!Z20</f>
        <v>16600527.679019453</v>
      </c>
      <c r="P20" s="31">
        <f>$K20*'POPULAÇÃO ATENDIDA SES'!AA20</f>
        <v>16757120.127563339</v>
      </c>
    </row>
    <row r="21" spans="1:16" x14ac:dyDescent="0.25">
      <c r="A21" s="1">
        <v>34</v>
      </c>
      <c r="B21" t="s">
        <v>228</v>
      </c>
      <c r="C21" s="14" t="s">
        <v>463</v>
      </c>
      <c r="D21" s="14" t="s">
        <v>459</v>
      </c>
      <c r="E21" s="5">
        <v>0</v>
      </c>
      <c r="F21" s="5">
        <v>0</v>
      </c>
      <c r="G21" s="5">
        <v>0</v>
      </c>
      <c r="I21" s="31"/>
      <c r="J21" s="31"/>
      <c r="K21" s="31"/>
      <c r="M21" s="31">
        <f>$K21*'POPULAÇÃO ATENDIDA SES'!X21</f>
        <v>0</v>
      </c>
      <c r="N21" s="31">
        <f>$K21*'POPULAÇÃO ATENDIDA SES'!Y21</f>
        <v>0</v>
      </c>
      <c r="O21" s="31">
        <f>$K21*'POPULAÇÃO ATENDIDA SES'!Z21</f>
        <v>0</v>
      </c>
      <c r="P21" s="31">
        <f>$K21*'POPULAÇÃO ATENDIDA SES'!AA21</f>
        <v>0</v>
      </c>
    </row>
    <row r="22" spans="1:16" x14ac:dyDescent="0.25">
      <c r="A22" s="1">
        <v>35</v>
      </c>
      <c r="B22" t="s">
        <v>229</v>
      </c>
      <c r="C22" s="14" t="s">
        <v>463</v>
      </c>
      <c r="D22" s="14" t="s">
        <v>460</v>
      </c>
      <c r="E22" s="5">
        <v>424322</v>
      </c>
      <c r="F22" s="5">
        <v>443666</v>
      </c>
      <c r="G22" s="5">
        <v>471379</v>
      </c>
      <c r="I22" s="31">
        <f>IF(E22=0,"-",E22/'POPULAÇÃO ATENDIDA SES'!E22)</f>
        <v>43.80473914830246</v>
      </c>
      <c r="J22" s="31">
        <f>IF(F22=0,"-",F22/'POPULAÇÃO ATENDIDA SES'!F22)</f>
        <v>45.801710491020401</v>
      </c>
      <c r="K22" s="31">
        <f>IF(G22=0,"-",G22/'POPULAÇÃO ATENDIDA SES'!G22)</f>
        <v>47.253152328655688</v>
      </c>
      <c r="M22" s="31">
        <f>$K22*'POPULAÇÃO ATENDIDA SES'!X22</f>
        <v>476428.73783663148</v>
      </c>
      <c r="N22" s="31">
        <f>$K22*'POPULAÇÃO ATENDIDA SES'!Y22</f>
        <v>636747.47644568305</v>
      </c>
      <c r="O22" s="31">
        <f>$K22*'POPULAÇÃO ATENDIDA SES'!Z22</f>
        <v>868302.01123021997</v>
      </c>
      <c r="P22" s="31">
        <f>$K22*'POPULAÇÃO ATENDIDA SES'!AA22</f>
        <v>876487.62972866255</v>
      </c>
    </row>
    <row r="23" spans="1:16" x14ac:dyDescent="0.25">
      <c r="A23" s="1">
        <v>37</v>
      </c>
      <c r="B23" t="s">
        <v>230</v>
      </c>
      <c r="C23" s="14" t="s">
        <v>463</v>
      </c>
      <c r="D23" s="14" t="s">
        <v>458</v>
      </c>
      <c r="E23" s="5">
        <v>17846368</v>
      </c>
      <c r="F23" s="5">
        <v>19092634</v>
      </c>
      <c r="G23" s="5">
        <v>20059202</v>
      </c>
      <c r="I23" s="31">
        <f>IF(E23=0,"-",E23/'POPULAÇÃO ATENDIDA SES'!E23)</f>
        <v>38.584535437140048</v>
      </c>
      <c r="J23" s="31">
        <f>IF(F23=0,"-",F23/'POPULAÇÃO ATENDIDA SES'!F23)</f>
        <v>39.989913358969723</v>
      </c>
      <c r="K23" s="31">
        <f>IF(G23=0,"-",G23/'POPULAÇÃO ATENDIDA SES'!G23)</f>
        <v>40.64720554396574</v>
      </c>
      <c r="M23" s="31">
        <f>$K23*'POPULAÇÃO ATENDIDA SES'!X23</f>
        <v>20274449.241973281</v>
      </c>
      <c r="N23" s="31">
        <f>$K23*'POPULAÇÃO ATENDIDA SES'!Y23</f>
        <v>20483046.782208536</v>
      </c>
      <c r="O23" s="31">
        <f>$K23*'POPULAÇÃO ATENDIDA SES'!Z23</f>
        <v>20684929.106402926</v>
      </c>
      <c r="P23" s="31">
        <f>$K23*'POPULAÇÃO ATENDIDA SES'!AA23</f>
        <v>20880096.214556448</v>
      </c>
    </row>
    <row r="24" spans="1:16" x14ac:dyDescent="0.25">
      <c r="A24" s="1">
        <v>39</v>
      </c>
      <c r="B24" t="s">
        <v>231</v>
      </c>
      <c r="C24" s="14" t="s">
        <v>464</v>
      </c>
      <c r="D24" s="14" t="s">
        <v>460</v>
      </c>
      <c r="E24" s="5">
        <v>125380</v>
      </c>
      <c r="F24" s="5">
        <v>136217</v>
      </c>
      <c r="G24" s="5">
        <v>145893</v>
      </c>
      <c r="I24" s="31">
        <f>IF(E24=0,"-",E24/'POPULAÇÃO ATENDIDA SES'!E24)</f>
        <v>61.532572314759378</v>
      </c>
      <c r="J24" s="31">
        <f>IF(F24=0,"-",F24/'POPULAÇÃO ATENDIDA SES'!F24)</f>
        <v>66.770905165187855</v>
      </c>
      <c r="K24" s="31">
        <f>IF(G24=0,"-",G24/'POPULAÇÃO ATENDIDA SES'!G24)</f>
        <v>71.428176257163173</v>
      </c>
      <c r="M24" s="31">
        <f>$K24*'POPULAÇÃO ATENDIDA SES'!X24</f>
        <v>147517.04081632654</v>
      </c>
      <c r="N24" s="31">
        <f>$K24*'POPULAÇÃO ATENDIDA SES'!Y24</f>
        <v>149005.74489795917</v>
      </c>
      <c r="O24" s="31">
        <f>$K24*'POPULAÇÃO ATENDIDA SES'!Z24</f>
        <v>150494.44897959181</v>
      </c>
      <c r="P24" s="31">
        <f>$K24*'POPULAÇÃO ATENDIDA SES'!AA24</f>
        <v>151915.48469387752</v>
      </c>
    </row>
    <row r="25" spans="1:16" x14ac:dyDescent="0.25">
      <c r="A25" s="1">
        <v>40</v>
      </c>
      <c r="B25" t="s">
        <v>232</v>
      </c>
      <c r="C25" s="14" t="s">
        <v>463</v>
      </c>
      <c r="D25" s="14" t="s">
        <v>460</v>
      </c>
      <c r="E25" s="5">
        <v>0</v>
      </c>
      <c r="F25" s="5">
        <v>0</v>
      </c>
      <c r="G25" s="5">
        <v>0</v>
      </c>
      <c r="I25" s="31"/>
      <c r="J25" s="31"/>
      <c r="K25" s="31"/>
      <c r="M25" s="31">
        <f>$K25*'POPULAÇÃO ATENDIDA SES'!X25</f>
        <v>0</v>
      </c>
      <c r="N25" s="31">
        <f>$K25*'POPULAÇÃO ATENDIDA SES'!Y25</f>
        <v>0</v>
      </c>
      <c r="O25" s="31">
        <f>$K25*'POPULAÇÃO ATENDIDA SES'!Z25</f>
        <v>0</v>
      </c>
      <c r="P25" s="31">
        <f>$K25*'POPULAÇÃO ATENDIDA SES'!AA25</f>
        <v>0</v>
      </c>
    </row>
    <row r="26" spans="1:16" x14ac:dyDescent="0.25">
      <c r="A26" s="1">
        <v>42</v>
      </c>
      <c r="B26" t="s">
        <v>233</v>
      </c>
      <c r="C26" s="14" t="s">
        <v>463</v>
      </c>
      <c r="D26" s="14" t="s">
        <v>460</v>
      </c>
      <c r="E26" s="5">
        <v>0</v>
      </c>
      <c r="F26" s="5">
        <v>0</v>
      </c>
      <c r="G26" s="5">
        <v>0</v>
      </c>
      <c r="I26" s="31"/>
      <c r="J26" s="31"/>
      <c r="K26" s="31"/>
      <c r="M26" s="31">
        <f>$K26*'POPULAÇÃO ATENDIDA SES'!X26</f>
        <v>0</v>
      </c>
      <c r="N26" s="31">
        <f>$K26*'POPULAÇÃO ATENDIDA SES'!Y26</f>
        <v>0</v>
      </c>
      <c r="O26" s="31">
        <f>$K26*'POPULAÇÃO ATENDIDA SES'!Z26</f>
        <v>0</v>
      </c>
      <c r="P26" s="31">
        <f>$K26*'POPULAÇÃO ATENDIDA SES'!AA26</f>
        <v>0</v>
      </c>
    </row>
    <row r="27" spans="1:16" x14ac:dyDescent="0.25">
      <c r="A27" s="1">
        <v>43</v>
      </c>
      <c r="B27" t="s">
        <v>234</v>
      </c>
      <c r="C27" s="14" t="s">
        <v>464</v>
      </c>
      <c r="D27" s="14" t="s">
        <v>460</v>
      </c>
      <c r="E27" s="5">
        <v>0</v>
      </c>
      <c r="F27" s="5">
        <v>0</v>
      </c>
      <c r="G27" s="5">
        <v>0</v>
      </c>
      <c r="I27" s="31"/>
      <c r="J27" s="31"/>
      <c r="K27" s="31"/>
      <c r="M27" s="31">
        <f>$K27*'POPULAÇÃO ATENDIDA SES'!X27</f>
        <v>0</v>
      </c>
      <c r="N27" s="31">
        <f>$K27*'POPULAÇÃO ATENDIDA SES'!Y27</f>
        <v>0</v>
      </c>
      <c r="O27" s="31">
        <f>$K27*'POPULAÇÃO ATENDIDA SES'!Z27</f>
        <v>0</v>
      </c>
      <c r="P27" s="31">
        <f>$K27*'POPULAÇÃO ATENDIDA SES'!AA27</f>
        <v>0</v>
      </c>
    </row>
    <row r="28" spans="1:16" x14ac:dyDescent="0.25">
      <c r="A28" s="1">
        <v>45</v>
      </c>
      <c r="B28" t="s">
        <v>235</v>
      </c>
      <c r="C28" s="14" t="s">
        <v>463</v>
      </c>
      <c r="D28" s="14" t="s">
        <v>458</v>
      </c>
      <c r="E28" s="5">
        <v>0</v>
      </c>
      <c r="F28" s="5">
        <v>0</v>
      </c>
      <c r="G28" s="5">
        <v>0</v>
      </c>
      <c r="I28" s="31"/>
      <c r="J28" s="31"/>
      <c r="K28" s="31"/>
      <c r="M28" s="31">
        <f>$K28*'POPULAÇÃO ATENDIDA SES'!X28</f>
        <v>0</v>
      </c>
      <c r="N28" s="31">
        <f>$K28*'POPULAÇÃO ATENDIDA SES'!Y28</f>
        <v>0</v>
      </c>
      <c r="O28" s="31">
        <f>$K28*'POPULAÇÃO ATENDIDA SES'!Z28</f>
        <v>0</v>
      </c>
      <c r="P28" s="31">
        <f>$K28*'POPULAÇÃO ATENDIDA SES'!AA28</f>
        <v>0</v>
      </c>
    </row>
    <row r="29" spans="1:16" x14ac:dyDescent="0.25">
      <c r="A29" s="1">
        <v>46</v>
      </c>
      <c r="B29" t="s">
        <v>236</v>
      </c>
      <c r="C29" s="14" t="s">
        <v>463</v>
      </c>
      <c r="D29" s="14" t="s">
        <v>458</v>
      </c>
      <c r="E29" s="5">
        <v>171957</v>
      </c>
      <c r="F29" s="5">
        <v>177701</v>
      </c>
      <c r="G29" s="5">
        <v>179863</v>
      </c>
      <c r="I29" s="31">
        <f>IF(E29=0,"-",E29/'POPULAÇÃO ATENDIDA SES'!E29)</f>
        <v>42.806756236811225</v>
      </c>
      <c r="J29" s="31">
        <f>IF(F29=0,"-",F29/'POPULAÇÃO ATENDIDA SES'!F29)</f>
        <v>43.605159052664725</v>
      </c>
      <c r="K29" s="31">
        <f>IF(G29=0,"-",G29/'POPULAÇÃO ATENDIDA SES'!G29)</f>
        <v>43.606551240455502</v>
      </c>
      <c r="M29" s="31">
        <f>$K29*'POPULAÇÃO ATENDIDA SES'!X29</f>
        <v>181773.48586602707</v>
      </c>
      <c r="N29" s="31">
        <f>$K29*'POPULAÇÃO ATENDIDA SES'!Y29</f>
        <v>183653.15744389244</v>
      </c>
      <c r="O29" s="31">
        <f>$K29*'POPULAÇÃO ATENDIDA SES'!Z29</f>
        <v>185471.20044543431</v>
      </c>
      <c r="P29" s="31">
        <f>$K29*'POPULAÇÃO ATENDIDA SES'!AA29</f>
        <v>232100.01062136563</v>
      </c>
    </row>
    <row r="30" spans="1:16" x14ac:dyDescent="0.25">
      <c r="A30" s="1">
        <v>47</v>
      </c>
      <c r="B30" t="s">
        <v>237</v>
      </c>
      <c r="C30" s="14" t="s">
        <v>463</v>
      </c>
      <c r="D30" s="14" t="s">
        <v>460</v>
      </c>
      <c r="E30" s="5">
        <v>0</v>
      </c>
      <c r="F30" s="5">
        <v>0</v>
      </c>
      <c r="G30" s="5">
        <v>0</v>
      </c>
      <c r="I30" s="31"/>
      <c r="J30" s="31"/>
      <c r="K30" s="31"/>
      <c r="M30" s="31">
        <f>$K30*'POPULAÇÃO ATENDIDA SES'!X30</f>
        <v>0</v>
      </c>
      <c r="N30" s="31">
        <f>$K30*'POPULAÇÃO ATENDIDA SES'!Y30</f>
        <v>0</v>
      </c>
      <c r="O30" s="31">
        <f>$K30*'POPULAÇÃO ATENDIDA SES'!Z30</f>
        <v>0</v>
      </c>
      <c r="P30" s="31">
        <f>$K30*'POPULAÇÃO ATENDIDA SES'!AA30</f>
        <v>0</v>
      </c>
    </row>
    <row r="31" spans="1:16" x14ac:dyDescent="0.25">
      <c r="A31" s="1">
        <v>48</v>
      </c>
      <c r="B31" t="s">
        <v>238</v>
      </c>
      <c r="C31" s="14" t="s">
        <v>464</v>
      </c>
      <c r="D31" s="14" t="s">
        <v>460</v>
      </c>
      <c r="E31" s="5">
        <v>223022</v>
      </c>
      <c r="F31" s="5">
        <v>221087</v>
      </c>
      <c r="G31" s="5">
        <v>230205</v>
      </c>
      <c r="I31" s="31">
        <f>IF(E31=0,"-",E31/'POPULAÇÃO ATENDIDA SES'!E31)</f>
        <v>47.395856710149239</v>
      </c>
      <c r="J31" s="31">
        <f>IF(F31=0,"-",F31/'POPULAÇÃO ATENDIDA SES'!F31)</f>
        <v>45.306614507100633</v>
      </c>
      <c r="K31" s="31">
        <f>IF(G31=0,"-",G31/'POPULAÇÃO ATENDIDA SES'!G31)</f>
        <v>45.279208113354329</v>
      </c>
      <c r="M31" s="31">
        <f>$K31*'POPULAÇÃO ATENDIDA SES'!X31</f>
        <v>385065.40238385455</v>
      </c>
      <c r="N31" s="31">
        <f>$K31*'POPULAÇÃO ATENDIDA SES'!Y31</f>
        <v>389053.42151096003</v>
      </c>
      <c r="O31" s="31">
        <f>$K31*'POPULAÇÃO ATENDIDA SES'!Z31</f>
        <v>392864.19534352759</v>
      </c>
      <c r="P31" s="31">
        <f>$K31*'POPULAÇÃO ATENDIDA SES'!AA31</f>
        <v>396586.34652882605</v>
      </c>
    </row>
    <row r="32" spans="1:16" x14ac:dyDescent="0.25">
      <c r="A32" s="1">
        <v>50</v>
      </c>
      <c r="B32" t="s">
        <v>239</v>
      </c>
      <c r="C32" s="14" t="s">
        <v>464</v>
      </c>
      <c r="D32" s="14" t="s">
        <v>460</v>
      </c>
      <c r="E32" s="5">
        <v>0</v>
      </c>
      <c r="F32" s="5">
        <v>0</v>
      </c>
      <c r="G32" s="5">
        <v>0</v>
      </c>
      <c r="I32" s="31"/>
      <c r="J32" s="31"/>
      <c r="K32" s="31"/>
      <c r="M32" s="31">
        <f>$K32*'POPULAÇÃO ATENDIDA SES'!X32</f>
        <v>0</v>
      </c>
      <c r="N32" s="31">
        <f>$K32*'POPULAÇÃO ATENDIDA SES'!Y32</f>
        <v>0</v>
      </c>
      <c r="O32" s="31">
        <f>$K32*'POPULAÇÃO ATENDIDA SES'!Z32</f>
        <v>0</v>
      </c>
      <c r="P32" s="31">
        <f>$K32*'POPULAÇÃO ATENDIDA SES'!AA32</f>
        <v>0</v>
      </c>
    </row>
    <row r="33" spans="1:16" x14ac:dyDescent="0.25">
      <c r="A33" s="1">
        <v>56</v>
      </c>
      <c r="B33" t="s">
        <v>241</v>
      </c>
      <c r="C33" s="14" t="s">
        <v>463</v>
      </c>
      <c r="D33" s="14" t="s">
        <v>460</v>
      </c>
      <c r="E33" s="5">
        <v>0</v>
      </c>
      <c r="F33" s="5">
        <v>0</v>
      </c>
      <c r="G33" s="5">
        <v>0</v>
      </c>
      <c r="I33" s="31"/>
      <c r="J33" s="31"/>
      <c r="K33" s="31"/>
      <c r="M33" s="31">
        <f>$K33*'POPULAÇÃO ATENDIDA SES'!X33</f>
        <v>0</v>
      </c>
      <c r="N33" s="31">
        <f>$K33*'POPULAÇÃO ATENDIDA SES'!Y33</f>
        <v>0</v>
      </c>
      <c r="O33" s="31">
        <f>$K33*'POPULAÇÃO ATENDIDA SES'!Z33</f>
        <v>0</v>
      </c>
      <c r="P33" s="31">
        <f>$K33*'POPULAÇÃO ATENDIDA SES'!AA33</f>
        <v>0</v>
      </c>
    </row>
    <row r="34" spans="1:16" x14ac:dyDescent="0.25">
      <c r="A34" s="1">
        <v>57</v>
      </c>
      <c r="B34" t="s">
        <v>243</v>
      </c>
      <c r="C34" s="14" t="s">
        <v>463</v>
      </c>
      <c r="D34" s="14" t="s">
        <v>460</v>
      </c>
      <c r="E34" s="5">
        <v>0</v>
      </c>
      <c r="F34" s="5">
        <v>0</v>
      </c>
      <c r="G34" s="5">
        <v>0</v>
      </c>
      <c r="I34" s="31"/>
      <c r="J34" s="31"/>
      <c r="K34" s="31"/>
      <c r="M34" s="31">
        <f>$K34*'POPULAÇÃO ATENDIDA SES'!X34</f>
        <v>0</v>
      </c>
      <c r="N34" s="31">
        <f>$K34*'POPULAÇÃO ATENDIDA SES'!Y34</f>
        <v>0</v>
      </c>
      <c r="O34" s="31">
        <f>$K34*'POPULAÇÃO ATENDIDA SES'!Z34</f>
        <v>0</v>
      </c>
      <c r="P34" s="31">
        <f>$K34*'POPULAÇÃO ATENDIDA SES'!AA34</f>
        <v>0</v>
      </c>
    </row>
    <row r="35" spans="1:16" x14ac:dyDescent="0.25">
      <c r="A35" s="1">
        <v>65</v>
      </c>
      <c r="B35" t="s">
        <v>245</v>
      </c>
      <c r="C35" s="14" t="s">
        <v>463</v>
      </c>
      <c r="D35" s="14" t="s">
        <v>458</v>
      </c>
      <c r="E35" s="5">
        <v>0</v>
      </c>
      <c r="F35" s="5">
        <v>0</v>
      </c>
      <c r="G35" s="5">
        <v>0</v>
      </c>
      <c r="I35" s="31"/>
      <c r="J35" s="31"/>
      <c r="K35" s="31"/>
      <c r="M35" s="31">
        <f>$K35*'POPULAÇÃO ATENDIDA SES'!X35</f>
        <v>0</v>
      </c>
      <c r="N35" s="31">
        <f>$K35*'POPULAÇÃO ATENDIDA SES'!Y35</f>
        <v>0</v>
      </c>
      <c r="O35" s="31">
        <f>$K35*'POPULAÇÃO ATENDIDA SES'!Z35</f>
        <v>0</v>
      </c>
      <c r="P35" s="31">
        <f>$K35*'POPULAÇÃO ATENDIDA SES'!AA35</f>
        <v>0</v>
      </c>
    </row>
    <row r="36" spans="1:16" x14ac:dyDescent="0.25">
      <c r="A36" s="1">
        <v>68</v>
      </c>
      <c r="B36" t="s">
        <v>247</v>
      </c>
      <c r="C36" s="14" t="s">
        <v>463</v>
      </c>
      <c r="D36" s="14" t="s">
        <v>458</v>
      </c>
      <c r="E36" s="5">
        <v>655296</v>
      </c>
      <c r="F36" s="5">
        <v>694587</v>
      </c>
      <c r="G36" s="5">
        <v>716769</v>
      </c>
      <c r="I36" s="31">
        <f>IF(E36=0,"-",E36/'POPULAÇÃO ATENDIDA SES'!E36)</f>
        <v>41.774990330430015</v>
      </c>
      <c r="J36" s="31">
        <f>IF(F36=0,"-",F36/'POPULAÇÃO ATENDIDA SES'!F36)</f>
        <v>43.619876446302911</v>
      </c>
      <c r="K36" s="31">
        <f>IF(G36=0,"-",G36/'POPULAÇÃO ATENDIDA SES'!G36)</f>
        <v>42.592851678620754</v>
      </c>
      <c r="M36" s="31">
        <f>$K36*'POPULAÇÃO ATENDIDA SES'!X36</f>
        <v>724473.88304068521</v>
      </c>
      <c r="N36" s="31">
        <f>$K36*'POPULAÇÃO ATENDIDA SES'!Y36</f>
        <v>847360.83232707425</v>
      </c>
      <c r="O36" s="31">
        <f>$K36*'POPULAÇÃO ATENDIDA SES'!Z36</f>
        <v>972277.45471195376</v>
      </c>
      <c r="P36" s="31">
        <f>$K36*'POPULAÇÃO ATENDIDA SES'!AA36</f>
        <v>981443.40770915512</v>
      </c>
    </row>
    <row r="37" spans="1:16" x14ac:dyDescent="0.25">
      <c r="A37" s="1">
        <v>74</v>
      </c>
      <c r="B37" t="s">
        <v>249</v>
      </c>
      <c r="C37" s="14" t="s">
        <v>464</v>
      </c>
      <c r="D37" s="14" t="s">
        <v>460</v>
      </c>
      <c r="E37" s="5">
        <v>0</v>
      </c>
      <c r="F37" s="5">
        <v>0</v>
      </c>
      <c r="G37" s="5">
        <v>0</v>
      </c>
      <c r="I37" s="31"/>
      <c r="J37" s="31"/>
      <c r="K37" s="31"/>
      <c r="M37" s="31">
        <f>$K37*'POPULAÇÃO ATENDIDA SES'!X37</f>
        <v>0</v>
      </c>
      <c r="N37" s="31">
        <f>$K37*'POPULAÇÃO ATENDIDA SES'!Y37</f>
        <v>0</v>
      </c>
      <c r="O37" s="31">
        <f>$K37*'POPULAÇÃO ATENDIDA SES'!Z37</f>
        <v>0</v>
      </c>
      <c r="P37" s="31">
        <f>$K37*'POPULAÇÃO ATENDIDA SES'!AA37</f>
        <v>0</v>
      </c>
    </row>
    <row r="38" spans="1:16" x14ac:dyDescent="0.25">
      <c r="A38" s="1">
        <v>76</v>
      </c>
      <c r="B38" t="s">
        <v>449</v>
      </c>
      <c r="C38" s="14" t="s">
        <v>464</v>
      </c>
      <c r="D38" s="14" t="s">
        <v>460</v>
      </c>
      <c r="E38" s="5">
        <v>1195582</v>
      </c>
      <c r="F38" s="5">
        <v>1224623</v>
      </c>
      <c r="G38" s="5">
        <v>1229901</v>
      </c>
      <c r="I38" s="31">
        <f>IF(E38=0,"-",E38/'POPULAÇÃO ATENDIDA SES'!E38)</f>
        <v>50.471511315751485</v>
      </c>
      <c r="J38" s="31">
        <f>IF(F38=0,"-",F38/'POPULAÇÃO ATENDIDA SES'!F38)</f>
        <v>50.908397268467837</v>
      </c>
      <c r="K38" s="31">
        <f>IF(G38=0,"-",G38/'POPULAÇÃO ATENDIDA SES'!G38)</f>
        <v>50.347422311910982</v>
      </c>
      <c r="M38" s="31">
        <f>$K38*'POPULAÇÃO ATENDIDA SES'!X38</f>
        <v>1243108.6777523414</v>
      </c>
      <c r="N38" s="31">
        <f>$K38*'POPULAÇÃO ATENDIDA SES'!Y38</f>
        <v>1255906.8151092613</v>
      </c>
      <c r="O38" s="31">
        <f>$K38*'POPULAÇÃO ATENDIDA SES'!Z38</f>
        <v>1268295.4120707598</v>
      </c>
      <c r="P38" s="31">
        <f>$K38*'POPULAÇÃO ATENDIDA SES'!AA38</f>
        <v>1280223.2760874091</v>
      </c>
    </row>
    <row r="39" spans="1:16" x14ac:dyDescent="0.25">
      <c r="A39" s="1">
        <v>77</v>
      </c>
      <c r="B39" t="s">
        <v>251</v>
      </c>
      <c r="C39" s="14" t="s">
        <v>465</v>
      </c>
      <c r="D39" s="14" t="s">
        <v>458</v>
      </c>
      <c r="E39" s="5">
        <v>0</v>
      </c>
      <c r="F39" s="5">
        <v>0</v>
      </c>
      <c r="G39" s="5">
        <v>0</v>
      </c>
      <c r="I39" s="31"/>
      <c r="J39" s="31"/>
      <c r="K39" s="31"/>
      <c r="M39" s="31">
        <f>$K39*'POPULAÇÃO ATENDIDA SES'!X39</f>
        <v>0</v>
      </c>
      <c r="N39" s="31">
        <f>$K39*'POPULAÇÃO ATENDIDA SES'!Y39</f>
        <v>0</v>
      </c>
      <c r="O39" s="31">
        <f>$K39*'POPULAÇÃO ATENDIDA SES'!Z39</f>
        <v>0</v>
      </c>
      <c r="P39" s="31">
        <f>$K39*'POPULAÇÃO ATENDIDA SES'!AA39</f>
        <v>0</v>
      </c>
    </row>
    <row r="40" spans="1:16" x14ac:dyDescent="0.25">
      <c r="A40" s="1">
        <v>82</v>
      </c>
      <c r="B40" t="s">
        <v>252</v>
      </c>
      <c r="C40" s="14" t="s">
        <v>463</v>
      </c>
      <c r="D40" s="14" t="s">
        <v>458</v>
      </c>
      <c r="E40" s="5">
        <v>0</v>
      </c>
      <c r="F40" s="5">
        <v>0</v>
      </c>
      <c r="G40" s="5">
        <v>0</v>
      </c>
      <c r="I40" s="31"/>
      <c r="J40" s="31"/>
      <c r="K40" s="31"/>
      <c r="M40" s="31">
        <f>$K40*'POPULAÇÃO ATENDIDA SES'!X40</f>
        <v>0</v>
      </c>
      <c r="N40" s="31">
        <f>$K40*'POPULAÇÃO ATENDIDA SES'!Y40</f>
        <v>0</v>
      </c>
      <c r="O40" s="31">
        <f>$K40*'POPULAÇÃO ATENDIDA SES'!Z40</f>
        <v>0</v>
      </c>
      <c r="P40" s="31">
        <f>$K40*'POPULAÇÃO ATENDIDA SES'!AA40</f>
        <v>0</v>
      </c>
    </row>
    <row r="41" spans="1:16" x14ac:dyDescent="0.25">
      <c r="A41" s="1">
        <v>83</v>
      </c>
      <c r="B41" t="s">
        <v>254</v>
      </c>
      <c r="C41" s="14" t="s">
        <v>463</v>
      </c>
      <c r="D41" s="14" t="s">
        <v>458</v>
      </c>
      <c r="E41" s="5">
        <v>0</v>
      </c>
      <c r="F41" s="5">
        <v>0</v>
      </c>
      <c r="G41" s="5">
        <v>24</v>
      </c>
      <c r="I41" s="31"/>
      <c r="J41" s="31"/>
      <c r="K41" s="31"/>
      <c r="M41" s="31">
        <f>$K41*'POPULAÇÃO ATENDIDA SES'!X41</f>
        <v>0</v>
      </c>
      <c r="N41" s="31">
        <f>$K41*'POPULAÇÃO ATENDIDA SES'!Y41</f>
        <v>0</v>
      </c>
      <c r="O41" s="31">
        <f>$K41*'POPULAÇÃO ATENDIDA SES'!Z41</f>
        <v>0</v>
      </c>
      <c r="P41" s="31">
        <f>$K41*'POPULAÇÃO ATENDIDA SES'!AA41</f>
        <v>0</v>
      </c>
    </row>
    <row r="42" spans="1:16" x14ac:dyDescent="0.25">
      <c r="A42" s="1">
        <v>85</v>
      </c>
      <c r="B42" t="s">
        <v>256</v>
      </c>
      <c r="C42" s="14" t="s">
        <v>463</v>
      </c>
      <c r="D42" s="14" t="s">
        <v>460</v>
      </c>
      <c r="E42" s="5">
        <v>186715</v>
      </c>
      <c r="F42" s="5">
        <v>199050</v>
      </c>
      <c r="G42" s="5">
        <v>212095</v>
      </c>
      <c r="I42" s="31">
        <f>IF(E42=0,"-",E42/'POPULAÇÃO ATENDIDA SES'!E42)</f>
        <v>37.987439435806309</v>
      </c>
      <c r="J42" s="31">
        <f>IF(F42=0,"-",F42/'POPULAÇÃO ATENDIDA SES'!F42)</f>
        <v>40.343706898561067</v>
      </c>
      <c r="K42" s="31">
        <f>IF(G42=0,"-",G42/'POPULAÇÃO ATENDIDA SES'!G42)</f>
        <v>42.824948824393118</v>
      </c>
      <c r="M42" s="31">
        <f>$K42*'POPULAÇÃO ATENDIDA SES'!X42</f>
        <v>214396.36020151133</v>
      </c>
      <c r="N42" s="31">
        <f>$K42*'POPULAÇÃO ATENDIDA SES'!Y42</f>
        <v>216615.52896725439</v>
      </c>
      <c r="O42" s="31">
        <f>$K42*'POPULAÇÃO ATENDIDA SES'!Z42</f>
        <v>218711.4105793451</v>
      </c>
      <c r="P42" s="31">
        <f>$K42*'POPULAÇÃO ATENDIDA SES'!AA42</f>
        <v>220807.29219143576</v>
      </c>
    </row>
    <row r="43" spans="1:16" x14ac:dyDescent="0.25">
      <c r="A43" s="1">
        <v>86</v>
      </c>
      <c r="B43" t="s">
        <v>258</v>
      </c>
      <c r="C43" s="14" t="s">
        <v>464</v>
      </c>
      <c r="D43" s="14" t="s">
        <v>460</v>
      </c>
      <c r="E43" s="5">
        <v>0</v>
      </c>
      <c r="F43" s="5">
        <v>0</v>
      </c>
      <c r="G43" s="5">
        <v>0</v>
      </c>
      <c r="I43" s="31"/>
      <c r="J43" s="31"/>
      <c r="K43" s="31"/>
      <c r="M43" s="31">
        <f>$K43*'POPULAÇÃO ATENDIDA SES'!X43</f>
        <v>0</v>
      </c>
      <c r="N43" s="31">
        <f>$K43*'POPULAÇÃO ATENDIDA SES'!Y43</f>
        <v>0</v>
      </c>
      <c r="O43" s="31">
        <f>$K43*'POPULAÇÃO ATENDIDA SES'!Z43</f>
        <v>0</v>
      </c>
      <c r="P43" s="31">
        <f>$K43*'POPULAÇÃO ATENDIDA SES'!AA43</f>
        <v>0</v>
      </c>
    </row>
    <row r="44" spans="1:16" x14ac:dyDescent="0.25">
      <c r="A44" s="1">
        <v>87</v>
      </c>
      <c r="B44" t="s">
        <v>260</v>
      </c>
      <c r="C44" s="14" t="s">
        <v>463</v>
      </c>
      <c r="D44" s="14" t="s">
        <v>459</v>
      </c>
      <c r="E44" s="5">
        <v>0</v>
      </c>
      <c r="F44" s="5">
        <v>0</v>
      </c>
      <c r="G44" s="5">
        <v>0</v>
      </c>
      <c r="I44" s="31"/>
      <c r="J44" s="31"/>
      <c r="K44" s="31"/>
      <c r="M44" s="31">
        <f>$K44*'POPULAÇÃO ATENDIDA SES'!X44</f>
        <v>0</v>
      </c>
      <c r="N44" s="31">
        <f>$K44*'POPULAÇÃO ATENDIDA SES'!Y44</f>
        <v>0</v>
      </c>
      <c r="O44" s="31">
        <f>$K44*'POPULAÇÃO ATENDIDA SES'!Z44</f>
        <v>0</v>
      </c>
      <c r="P44" s="31">
        <f>$K44*'POPULAÇÃO ATENDIDA SES'!AA44</f>
        <v>0</v>
      </c>
    </row>
    <row r="45" spans="1:16" x14ac:dyDescent="0.25">
      <c r="A45" s="1">
        <v>88</v>
      </c>
      <c r="B45" t="s">
        <v>261</v>
      </c>
      <c r="C45" s="14" t="s">
        <v>463</v>
      </c>
      <c r="D45" s="14" t="s">
        <v>459</v>
      </c>
      <c r="E45" s="5">
        <v>0</v>
      </c>
      <c r="F45" s="5">
        <v>0</v>
      </c>
      <c r="G45" s="5">
        <v>0</v>
      </c>
      <c r="I45" s="31"/>
      <c r="J45" s="31"/>
      <c r="K45" s="31"/>
      <c r="M45" s="31">
        <f>$K45*'POPULAÇÃO ATENDIDA SES'!X45</f>
        <v>0</v>
      </c>
      <c r="N45" s="31">
        <f>$K45*'POPULAÇÃO ATENDIDA SES'!Y45</f>
        <v>0</v>
      </c>
      <c r="O45" s="31">
        <f>$K45*'POPULAÇÃO ATENDIDA SES'!Z45</f>
        <v>0</v>
      </c>
      <c r="P45" s="31">
        <f>$K45*'POPULAÇÃO ATENDIDA SES'!AA45</f>
        <v>0</v>
      </c>
    </row>
    <row r="46" spans="1:16" x14ac:dyDescent="0.25">
      <c r="A46" s="1">
        <v>91</v>
      </c>
      <c r="B46" t="s">
        <v>262</v>
      </c>
      <c r="C46" s="14" t="s">
        <v>463</v>
      </c>
      <c r="D46" s="14" t="s">
        <v>460</v>
      </c>
      <c r="E46" s="5">
        <v>0</v>
      </c>
      <c r="F46" s="5">
        <v>0</v>
      </c>
      <c r="G46" s="5">
        <v>0</v>
      </c>
      <c r="I46" s="31"/>
      <c r="J46" s="31"/>
      <c r="K46" s="31"/>
      <c r="M46" s="31">
        <f>$K46*'POPULAÇÃO ATENDIDA SES'!X46</f>
        <v>0</v>
      </c>
      <c r="N46" s="31">
        <f>$K46*'POPULAÇÃO ATENDIDA SES'!Y46</f>
        <v>0</v>
      </c>
      <c r="O46" s="31">
        <f>$K46*'POPULAÇÃO ATENDIDA SES'!Z46</f>
        <v>0</v>
      </c>
      <c r="P46" s="31">
        <f>$K46*'POPULAÇÃO ATENDIDA SES'!AA46</f>
        <v>0</v>
      </c>
    </row>
    <row r="47" spans="1:16" x14ac:dyDescent="0.25">
      <c r="A47" s="1">
        <v>93</v>
      </c>
      <c r="B47" t="s">
        <v>263</v>
      </c>
      <c r="C47" s="14" t="s">
        <v>463</v>
      </c>
      <c r="D47" s="14" t="s">
        <v>458</v>
      </c>
      <c r="E47" s="5">
        <v>214819</v>
      </c>
      <c r="F47" s="5">
        <v>229323</v>
      </c>
      <c r="G47" s="5">
        <v>234103</v>
      </c>
      <c r="I47" s="31">
        <f>IF(E47=0,"-",E47/'POPULAÇÃO ATENDIDA SES'!E47)</f>
        <v>44.146154083906112</v>
      </c>
      <c r="J47" s="31">
        <f>IF(F47=0,"-",F47/'POPULAÇÃO ATENDIDA SES'!F47)</f>
        <v>47.070879787816807</v>
      </c>
      <c r="K47" s="31">
        <f>IF(G47=0,"-",G47/'POPULAÇÃO ATENDIDA SES'!G47)</f>
        <v>47.966673485592075</v>
      </c>
      <c r="M47" s="31">
        <f>$K47*'POPULAÇÃO ATENDIDA SES'!X47</f>
        <v>236621.98403332179</v>
      </c>
      <c r="N47" s="31">
        <f>$K47*'POPULAÇÃO ATENDIDA SES'!Y47</f>
        <v>239059.71051718155</v>
      </c>
      <c r="O47" s="31">
        <f>$K47*'POPULAÇÃO ATENDIDA SES'!Z47</f>
        <v>241416.17945157934</v>
      </c>
      <c r="P47" s="31">
        <f>$K47*'POPULAÇÃO ATENDIDA SES'!AA47</f>
        <v>243691.39083651511</v>
      </c>
    </row>
    <row r="48" spans="1:16" x14ac:dyDescent="0.25">
      <c r="A48" s="1">
        <v>95</v>
      </c>
      <c r="B48" t="s">
        <v>265</v>
      </c>
      <c r="C48" s="14" t="s">
        <v>464</v>
      </c>
      <c r="D48" s="14" t="s">
        <v>460</v>
      </c>
      <c r="E48" s="5">
        <v>614732</v>
      </c>
      <c r="F48" s="5">
        <v>641106</v>
      </c>
      <c r="G48" s="5">
        <v>650541</v>
      </c>
      <c r="I48" s="31">
        <f>IF(E48=0,"-",E48/'POPULAÇÃO ATENDIDA SES'!E48)</f>
        <v>45.282503399399431</v>
      </c>
      <c r="J48" s="31">
        <f>IF(F48=0,"-",F48/'POPULAÇÃO ATENDIDA SES'!F48)</f>
        <v>46.541115674548244</v>
      </c>
      <c r="K48" s="31">
        <f>IF(G48=0,"-",G48/'POPULAÇÃO ATENDIDA SES'!G48)</f>
        <v>46.541884089895937</v>
      </c>
      <c r="M48" s="31">
        <f>$K48*'POPULAÇÃO ATENDIDA SES'!X48</f>
        <v>657517.31099195709</v>
      </c>
      <c r="N48" s="31">
        <f>$K48*'POPULAÇÃO ATENDIDA SES'!Y48</f>
        <v>664305.07303818571</v>
      </c>
      <c r="O48" s="31">
        <f>$K48*'POPULAÇÃO ATENDIDA SES'!Z48</f>
        <v>670857.1489022536</v>
      </c>
      <c r="P48" s="31">
        <f>$K48*'POPULAÇÃO ATENDIDA SES'!AA48</f>
        <v>677173.53858416073</v>
      </c>
    </row>
    <row r="49" spans="1:16" x14ac:dyDescent="0.25">
      <c r="A49" s="1">
        <v>98</v>
      </c>
      <c r="B49" t="s">
        <v>267</v>
      </c>
      <c r="C49" s="14" t="s">
        <v>464</v>
      </c>
      <c r="D49" s="14" t="s">
        <v>460</v>
      </c>
      <c r="E49" s="5">
        <v>694009</v>
      </c>
      <c r="F49" s="5">
        <v>711407</v>
      </c>
      <c r="G49" s="5">
        <v>705874</v>
      </c>
      <c r="I49" s="31">
        <f>IF(E49=0,"-",E49/'POPULAÇÃO ATENDIDA SES'!E49)</f>
        <v>48.158469676358052</v>
      </c>
      <c r="J49" s="31">
        <f>IF(F49=0,"-",F49/'POPULAÇÃO ATENDIDA SES'!F49)</f>
        <v>48.896341929785599</v>
      </c>
      <c r="K49" s="31">
        <f>IF(G49=0,"-",G49/'POPULAÇÃO ATENDIDA SES'!G49)</f>
        <v>48.054722995402948</v>
      </c>
      <c r="M49" s="31">
        <f>$K49*'POPULAÇÃO ATENDIDA SES'!X49</f>
        <v>713428.20711362921</v>
      </c>
      <c r="N49" s="31">
        <f>$K49*'POPULAÇÃO ATENDIDA SES'!Y49</f>
        <v>720760.23166509287</v>
      </c>
      <c r="O49" s="31">
        <f>$K49*'POPULAÇÃO ATENDIDA SES'!Z49</f>
        <v>727870.07365439099</v>
      </c>
      <c r="P49" s="31">
        <f>$K49*'POPULAÇÃO ATENDIDA SES'!AA49</f>
        <v>734713.29656909034</v>
      </c>
    </row>
    <row r="50" spans="1:16" x14ac:dyDescent="0.25">
      <c r="A50" s="1">
        <v>99</v>
      </c>
      <c r="B50" t="s">
        <v>269</v>
      </c>
      <c r="C50" s="14" t="s">
        <v>465</v>
      </c>
      <c r="D50" s="14" t="s">
        <v>458</v>
      </c>
      <c r="E50" s="5">
        <v>0</v>
      </c>
      <c r="F50" s="5">
        <v>0</v>
      </c>
      <c r="G50" s="5">
        <v>0</v>
      </c>
      <c r="I50" s="31"/>
      <c r="J50" s="31"/>
      <c r="K50" s="31"/>
      <c r="M50" s="31">
        <f>$K50*'POPULAÇÃO ATENDIDA SES'!X50</f>
        <v>0</v>
      </c>
      <c r="N50" s="31">
        <f>$K50*'POPULAÇÃO ATENDIDA SES'!Y50</f>
        <v>0</v>
      </c>
      <c r="O50" s="31">
        <f>$K50*'POPULAÇÃO ATENDIDA SES'!Z50</f>
        <v>0</v>
      </c>
      <c r="P50" s="31">
        <f>$K50*'POPULAÇÃO ATENDIDA SES'!AA50</f>
        <v>0</v>
      </c>
    </row>
    <row r="51" spans="1:16" x14ac:dyDescent="0.25">
      <c r="A51" s="1">
        <v>100</v>
      </c>
      <c r="B51" t="s">
        <v>271</v>
      </c>
      <c r="C51" s="14" t="s">
        <v>463</v>
      </c>
      <c r="D51" s="14" t="s">
        <v>460</v>
      </c>
      <c r="E51" s="5">
        <v>0</v>
      </c>
      <c r="F51" s="5">
        <v>0</v>
      </c>
      <c r="G51" s="5">
        <v>0</v>
      </c>
      <c r="I51" s="31"/>
      <c r="J51" s="31"/>
      <c r="K51" s="31"/>
      <c r="M51" s="31">
        <f>$K51*'POPULAÇÃO ATENDIDA SES'!X51</f>
        <v>0</v>
      </c>
      <c r="N51" s="31">
        <f>$K51*'POPULAÇÃO ATENDIDA SES'!Y51</f>
        <v>0</v>
      </c>
      <c r="O51" s="31">
        <f>$K51*'POPULAÇÃO ATENDIDA SES'!Z51</f>
        <v>0</v>
      </c>
      <c r="P51" s="31">
        <f>$K51*'POPULAÇÃO ATENDIDA SES'!AA51</f>
        <v>0</v>
      </c>
    </row>
    <row r="52" spans="1:16" x14ac:dyDescent="0.25">
      <c r="A52" s="1">
        <v>101</v>
      </c>
      <c r="B52" t="s">
        <v>273</v>
      </c>
      <c r="C52" s="14" t="s">
        <v>463</v>
      </c>
      <c r="D52" s="14" t="s">
        <v>459</v>
      </c>
      <c r="E52" s="5">
        <v>0</v>
      </c>
      <c r="F52" s="5">
        <v>0</v>
      </c>
      <c r="G52" s="5">
        <v>0</v>
      </c>
      <c r="I52" s="31"/>
      <c r="J52" s="31"/>
      <c r="K52" s="31"/>
      <c r="M52" s="31">
        <f>$K52*'POPULAÇÃO ATENDIDA SES'!X52</f>
        <v>0</v>
      </c>
      <c r="N52" s="31">
        <f>$K52*'POPULAÇÃO ATENDIDA SES'!Y52</f>
        <v>0</v>
      </c>
      <c r="O52" s="31">
        <f>$K52*'POPULAÇÃO ATENDIDA SES'!Z52</f>
        <v>0</v>
      </c>
      <c r="P52" s="31">
        <f>$K52*'POPULAÇÃO ATENDIDA SES'!AA52</f>
        <v>0</v>
      </c>
    </row>
    <row r="53" spans="1:16" x14ac:dyDescent="0.25">
      <c r="A53" s="1">
        <v>105</v>
      </c>
      <c r="B53" t="s">
        <v>274</v>
      </c>
      <c r="C53" s="14" t="s">
        <v>463</v>
      </c>
      <c r="D53" s="14" t="s">
        <v>459</v>
      </c>
      <c r="E53" s="5">
        <v>0</v>
      </c>
      <c r="F53" s="5">
        <v>0</v>
      </c>
      <c r="G53" s="5">
        <v>0</v>
      </c>
      <c r="I53" s="31"/>
      <c r="J53" s="31"/>
      <c r="K53" s="31"/>
      <c r="M53" s="31">
        <f>$K53*'POPULAÇÃO ATENDIDA SES'!X53</f>
        <v>0</v>
      </c>
      <c r="N53" s="31">
        <f>$K53*'POPULAÇÃO ATENDIDA SES'!Y53</f>
        <v>0</v>
      </c>
      <c r="O53" s="31">
        <f>$K53*'POPULAÇÃO ATENDIDA SES'!Z53</f>
        <v>0</v>
      </c>
      <c r="P53" s="31">
        <f>$K53*'POPULAÇÃO ATENDIDA SES'!AA53</f>
        <v>0</v>
      </c>
    </row>
    <row r="54" spans="1:16" x14ac:dyDescent="0.25">
      <c r="A54" s="1">
        <v>106</v>
      </c>
      <c r="B54" t="s">
        <v>275</v>
      </c>
      <c r="C54" s="14" t="s">
        <v>463</v>
      </c>
      <c r="D54" s="14" t="s">
        <v>459</v>
      </c>
      <c r="E54" s="5">
        <v>0</v>
      </c>
      <c r="F54" s="5">
        <v>0</v>
      </c>
      <c r="G54" s="5">
        <v>0</v>
      </c>
      <c r="I54" s="31"/>
      <c r="J54" s="31"/>
      <c r="K54" s="31"/>
      <c r="M54" s="31">
        <f>$K54*'POPULAÇÃO ATENDIDA SES'!X54</f>
        <v>0</v>
      </c>
      <c r="N54" s="31">
        <f>$K54*'POPULAÇÃO ATENDIDA SES'!Y54</f>
        <v>0</v>
      </c>
      <c r="O54" s="31">
        <f>$K54*'POPULAÇÃO ATENDIDA SES'!Z54</f>
        <v>0</v>
      </c>
      <c r="P54" s="31">
        <f>$K54*'POPULAÇÃO ATENDIDA SES'!AA54</f>
        <v>0</v>
      </c>
    </row>
    <row r="55" spans="1:16" x14ac:dyDescent="0.25">
      <c r="A55" s="1">
        <v>107</v>
      </c>
      <c r="B55" t="s">
        <v>276</v>
      </c>
      <c r="C55" s="14" t="s">
        <v>465</v>
      </c>
      <c r="D55" s="14" t="s">
        <v>458</v>
      </c>
      <c r="E55" s="5">
        <v>0</v>
      </c>
      <c r="F55" s="5">
        <v>0</v>
      </c>
      <c r="G55" s="5">
        <v>0</v>
      </c>
      <c r="I55" s="31"/>
      <c r="J55" s="31"/>
      <c r="K55" s="31"/>
      <c r="M55" s="31">
        <f>$K55*'POPULAÇÃO ATENDIDA SES'!X55</f>
        <v>0</v>
      </c>
      <c r="N55" s="31">
        <f>$K55*'POPULAÇÃO ATENDIDA SES'!Y55</f>
        <v>0</v>
      </c>
      <c r="O55" s="31">
        <f>$K55*'POPULAÇÃO ATENDIDA SES'!Z55</f>
        <v>0</v>
      </c>
      <c r="P55" s="31">
        <f>$K55*'POPULAÇÃO ATENDIDA SES'!AA55</f>
        <v>0</v>
      </c>
    </row>
    <row r="56" spans="1:16" x14ac:dyDescent="0.25">
      <c r="A56" s="1">
        <v>111</v>
      </c>
      <c r="B56" t="s">
        <v>277</v>
      </c>
      <c r="C56" s="14" t="s">
        <v>463</v>
      </c>
      <c r="D56" s="14" t="s">
        <v>459</v>
      </c>
      <c r="E56" s="5">
        <v>599618</v>
      </c>
      <c r="F56" s="5">
        <v>630774</v>
      </c>
      <c r="G56" s="5">
        <v>665819</v>
      </c>
      <c r="I56" s="31">
        <f>IF(E56=0,"-",E56/'POPULAÇÃO ATENDIDA SES'!E56)</f>
        <v>33.105598388364491</v>
      </c>
      <c r="J56" s="31">
        <f>IF(F56=0,"-",F56/'POPULAÇÃO ATENDIDA SES'!F56)</f>
        <v>34.611167804080161</v>
      </c>
      <c r="K56" s="31">
        <f>IF(G56=0,"-",G56/'POPULAÇÃO ATENDIDA SES'!G56)</f>
        <v>36.30900436794456</v>
      </c>
      <c r="M56" s="31">
        <f>$K56*'POPULAÇÃO ATENDIDA SES'!X56</f>
        <v>672993.48469284992</v>
      </c>
      <c r="N56" s="31">
        <f>$K56*'POPULAÇÃO ATENDIDA SES'!Y56</f>
        <v>679899.76435045316</v>
      </c>
      <c r="O56" s="31">
        <f>$K56*'POPULAÇÃO ATENDIDA SES'!Z56</f>
        <v>686604.89023162134</v>
      </c>
      <c r="P56" s="31">
        <f>$K56*'POPULAÇÃO ATENDIDA SES'!AA56</f>
        <v>693075.33670694858</v>
      </c>
    </row>
    <row r="57" spans="1:16" x14ac:dyDescent="0.25">
      <c r="A57" s="1">
        <v>113</v>
      </c>
      <c r="B57" t="s">
        <v>278</v>
      </c>
      <c r="C57" s="14" t="s">
        <v>463</v>
      </c>
      <c r="D57" s="14" t="s">
        <v>458</v>
      </c>
      <c r="E57" s="5">
        <v>0</v>
      </c>
      <c r="F57" s="5">
        <v>0</v>
      </c>
      <c r="G57" s="5">
        <v>0</v>
      </c>
      <c r="I57" s="31"/>
      <c r="J57" s="31"/>
      <c r="K57" s="31"/>
      <c r="M57" s="31">
        <f>$K57*'POPULAÇÃO ATENDIDA SES'!X57</f>
        <v>0</v>
      </c>
      <c r="N57" s="31">
        <f>$K57*'POPULAÇÃO ATENDIDA SES'!Y57</f>
        <v>0</v>
      </c>
      <c r="O57" s="31">
        <f>$K57*'POPULAÇÃO ATENDIDA SES'!Z57</f>
        <v>0</v>
      </c>
      <c r="P57" s="31">
        <f>$K57*'POPULAÇÃO ATENDIDA SES'!AA57</f>
        <v>0</v>
      </c>
    </row>
    <row r="58" spans="1:16" x14ac:dyDescent="0.25">
      <c r="A58" s="1">
        <v>120</v>
      </c>
      <c r="B58" t="s">
        <v>279</v>
      </c>
      <c r="C58" s="14" t="s">
        <v>463</v>
      </c>
      <c r="D58" s="14" t="s">
        <v>458</v>
      </c>
      <c r="E58" s="5">
        <v>0</v>
      </c>
      <c r="F58" s="5">
        <v>0</v>
      </c>
      <c r="G58" s="5">
        <v>0</v>
      </c>
      <c r="I58" s="31"/>
      <c r="J58" s="31"/>
      <c r="K58" s="31"/>
      <c r="M58" s="31">
        <f>$K58*'POPULAÇÃO ATENDIDA SES'!X58</f>
        <v>0</v>
      </c>
      <c r="N58" s="31">
        <f>$K58*'POPULAÇÃO ATENDIDA SES'!Y58</f>
        <v>0</v>
      </c>
      <c r="O58" s="31">
        <f>$K58*'POPULAÇÃO ATENDIDA SES'!Z58</f>
        <v>0</v>
      </c>
      <c r="P58" s="31">
        <f>$K58*'POPULAÇÃO ATENDIDA SES'!AA58</f>
        <v>0</v>
      </c>
    </row>
    <row r="59" spans="1:16" x14ac:dyDescent="0.25">
      <c r="A59" s="1">
        <v>126</v>
      </c>
      <c r="B59" t="s">
        <v>280</v>
      </c>
      <c r="C59" s="14" t="s">
        <v>463</v>
      </c>
      <c r="D59" s="14" t="s">
        <v>460</v>
      </c>
      <c r="E59" s="5">
        <v>0</v>
      </c>
      <c r="F59" s="5">
        <v>0</v>
      </c>
      <c r="G59" s="5">
        <v>0</v>
      </c>
      <c r="I59" s="31"/>
      <c r="J59" s="31"/>
      <c r="K59" s="31"/>
      <c r="M59" s="31">
        <f>$K59*'POPULAÇÃO ATENDIDA SES'!X59</f>
        <v>0</v>
      </c>
      <c r="N59" s="31">
        <f>$K59*'POPULAÇÃO ATENDIDA SES'!Y59</f>
        <v>0</v>
      </c>
      <c r="O59" s="31">
        <f>$K59*'POPULAÇÃO ATENDIDA SES'!Z59</f>
        <v>0</v>
      </c>
      <c r="P59" s="31">
        <f>$K59*'POPULAÇÃO ATENDIDA SES'!AA59</f>
        <v>0</v>
      </c>
    </row>
    <row r="60" spans="1:16" x14ac:dyDescent="0.25">
      <c r="A60" s="1">
        <v>127</v>
      </c>
      <c r="B60" t="s">
        <v>281</v>
      </c>
      <c r="C60" s="14" t="s">
        <v>465</v>
      </c>
      <c r="D60" s="14" t="s">
        <v>458</v>
      </c>
      <c r="E60" s="5">
        <v>0</v>
      </c>
      <c r="F60" s="5">
        <v>0</v>
      </c>
      <c r="G60" s="5">
        <v>0</v>
      </c>
      <c r="I60" s="31"/>
      <c r="J60" s="31"/>
      <c r="K60" s="31"/>
      <c r="M60" s="31">
        <f>$K60*'POPULAÇÃO ATENDIDA SES'!X60</f>
        <v>0</v>
      </c>
      <c r="N60" s="31">
        <f>$K60*'POPULAÇÃO ATENDIDA SES'!Y60</f>
        <v>0</v>
      </c>
      <c r="O60" s="31">
        <f>$K60*'POPULAÇÃO ATENDIDA SES'!Z60</f>
        <v>0</v>
      </c>
      <c r="P60" s="31">
        <f>$K60*'POPULAÇÃO ATENDIDA SES'!AA60</f>
        <v>0</v>
      </c>
    </row>
    <row r="61" spans="1:16" x14ac:dyDescent="0.25">
      <c r="A61" s="1">
        <v>128</v>
      </c>
      <c r="B61" t="s">
        <v>282</v>
      </c>
      <c r="C61" s="14" t="s">
        <v>463</v>
      </c>
      <c r="D61" s="14" t="s">
        <v>459</v>
      </c>
      <c r="E61" s="5">
        <v>0</v>
      </c>
      <c r="F61" s="5">
        <v>0</v>
      </c>
      <c r="G61" s="5">
        <v>0</v>
      </c>
      <c r="I61" s="31"/>
      <c r="J61" s="31"/>
      <c r="K61" s="31"/>
      <c r="M61" s="31">
        <f>$K61*'POPULAÇÃO ATENDIDA SES'!X61</f>
        <v>0</v>
      </c>
      <c r="N61" s="31">
        <f>$K61*'POPULAÇÃO ATENDIDA SES'!Y61</f>
        <v>0</v>
      </c>
      <c r="O61" s="31">
        <f>$K61*'POPULAÇÃO ATENDIDA SES'!Z61</f>
        <v>0</v>
      </c>
      <c r="P61" s="31">
        <f>$K61*'POPULAÇÃO ATENDIDA SES'!AA61</f>
        <v>0</v>
      </c>
    </row>
    <row r="62" spans="1:16" x14ac:dyDescent="0.25">
      <c r="A62" s="1">
        <v>130</v>
      </c>
      <c r="B62" t="s">
        <v>283</v>
      </c>
      <c r="C62" s="14" t="s">
        <v>463</v>
      </c>
      <c r="D62" s="14" t="s">
        <v>458</v>
      </c>
      <c r="E62" s="5">
        <v>1131018</v>
      </c>
      <c r="F62" s="5">
        <v>1182114</v>
      </c>
      <c r="G62" s="5">
        <v>1232541</v>
      </c>
      <c r="I62" s="31">
        <f>IF(E62=0,"-",E62/'POPULAÇÃO ATENDIDA SES'!E62)</f>
        <v>51.614474143951291</v>
      </c>
      <c r="J62" s="31">
        <f>IF(F62=0,"-",F62/'POPULAÇÃO ATENDIDA SES'!F62)</f>
        <v>53.651179836334478</v>
      </c>
      <c r="K62" s="31">
        <f>IF(G62=0,"-",G62/'POPULAÇÃO ATENDIDA SES'!G62)</f>
        <v>55.633862910218667</v>
      </c>
      <c r="M62" s="31">
        <f>$K62*'POPULAÇÃO ATENDIDA SES'!X62</f>
        <v>1245784.8667773216</v>
      </c>
      <c r="N62" s="31">
        <f>$K62*'POPULAÇÃO ATENDIDA SES'!Y62</f>
        <v>1258598.0387000958</v>
      </c>
      <c r="O62" s="31">
        <f>$K62*'POPULAÇÃO ATENDIDA SES'!Z62</f>
        <v>1270980.5157683233</v>
      </c>
      <c r="P62" s="31">
        <f>$K62*'POPULAÇÃO ATENDIDA SES'!AA62</f>
        <v>1282986.1348388223</v>
      </c>
    </row>
    <row r="63" spans="1:16" x14ac:dyDescent="0.25">
      <c r="A63" s="1">
        <v>133</v>
      </c>
      <c r="B63" t="s">
        <v>284</v>
      </c>
      <c r="C63" s="14" t="s">
        <v>463</v>
      </c>
      <c r="D63" s="14" t="s">
        <v>460</v>
      </c>
      <c r="E63" s="5">
        <v>0</v>
      </c>
      <c r="F63" s="5">
        <v>0</v>
      </c>
      <c r="G63" s="5">
        <v>0</v>
      </c>
      <c r="I63" s="31"/>
      <c r="J63" s="31"/>
      <c r="K63" s="31"/>
      <c r="M63" s="31">
        <f>$K63*'POPULAÇÃO ATENDIDA SES'!X63</f>
        <v>0</v>
      </c>
      <c r="N63" s="31">
        <f>$K63*'POPULAÇÃO ATENDIDA SES'!Y63</f>
        <v>0</v>
      </c>
      <c r="O63" s="31">
        <f>$K63*'POPULAÇÃO ATENDIDA SES'!Z63</f>
        <v>0</v>
      </c>
      <c r="P63" s="31">
        <f>$K63*'POPULAÇÃO ATENDIDA SES'!AA63</f>
        <v>0</v>
      </c>
    </row>
    <row r="64" spans="1:16" x14ac:dyDescent="0.25">
      <c r="A64" s="1">
        <v>135</v>
      </c>
      <c r="B64" t="s">
        <v>285</v>
      </c>
      <c r="C64" s="14" t="s">
        <v>463</v>
      </c>
      <c r="D64" s="14" t="s">
        <v>459</v>
      </c>
      <c r="E64" s="5">
        <v>1195804</v>
      </c>
      <c r="F64" s="5">
        <v>1217854</v>
      </c>
      <c r="G64" s="5">
        <v>1264212</v>
      </c>
      <c r="I64" s="31">
        <f>IF(E64=0,"-",E64/'POPULAÇÃO ATENDIDA SES'!E64)</f>
        <v>32.743593558544539</v>
      </c>
      <c r="J64" s="31">
        <f>IF(F64=0,"-",F64/'POPULAÇÃO ATENDIDA SES'!F64)</f>
        <v>33.021982760827285</v>
      </c>
      <c r="K64" s="31">
        <f>IF(G64=0,"-",G64/'POPULAÇÃO ATENDIDA SES'!G64)</f>
        <v>34.180508749088958</v>
      </c>
      <c r="M64" s="31">
        <f>$K64*'POPULAÇÃO ATENDIDA SES'!X64</f>
        <v>1277781.0532766765</v>
      </c>
      <c r="N64" s="31">
        <f>$K64*'POPULAÇÃO ATENDIDA SES'!Y64</f>
        <v>1363727.1180417482</v>
      </c>
      <c r="O64" s="31">
        <f>$K64*'POPULAÇÃO ATENDIDA SES'!Z64</f>
        <v>1450679.1009873918</v>
      </c>
      <c r="P64" s="31">
        <f>$K64*'POPULAÇÃO ATENDIDA SES'!AA64</f>
        <v>1538589.603101599</v>
      </c>
    </row>
    <row r="65" spans="1:16" x14ac:dyDescent="0.25">
      <c r="A65" s="1">
        <v>136</v>
      </c>
      <c r="B65" t="s">
        <v>286</v>
      </c>
      <c r="C65" s="14" t="s">
        <v>463</v>
      </c>
      <c r="D65" s="14" t="s">
        <v>459</v>
      </c>
      <c r="E65" s="5">
        <v>0</v>
      </c>
      <c r="F65" s="5">
        <v>0</v>
      </c>
      <c r="G65" s="5">
        <v>0</v>
      </c>
      <c r="I65" s="31"/>
      <c r="J65" s="31"/>
      <c r="K65" s="31"/>
      <c r="M65" s="31">
        <f>$K65*'POPULAÇÃO ATENDIDA SES'!X65</f>
        <v>0</v>
      </c>
      <c r="N65" s="31">
        <f>$K65*'POPULAÇÃO ATENDIDA SES'!Y65</f>
        <v>0</v>
      </c>
      <c r="O65" s="31">
        <f>$K65*'POPULAÇÃO ATENDIDA SES'!Z65</f>
        <v>0</v>
      </c>
      <c r="P65" s="31">
        <f>$K65*'POPULAÇÃO ATENDIDA SES'!AA65</f>
        <v>0</v>
      </c>
    </row>
    <row r="66" spans="1:16" x14ac:dyDescent="0.25">
      <c r="A66" s="1">
        <v>137</v>
      </c>
      <c r="B66" t="s">
        <v>287</v>
      </c>
      <c r="C66" s="14" t="s">
        <v>463</v>
      </c>
      <c r="D66" s="14" t="s">
        <v>460</v>
      </c>
      <c r="E66" s="5">
        <v>0</v>
      </c>
      <c r="F66" s="5">
        <v>0</v>
      </c>
      <c r="G66" s="5">
        <v>0</v>
      </c>
      <c r="I66" s="31"/>
      <c r="J66" s="31"/>
      <c r="K66" s="31"/>
      <c r="M66" s="31">
        <f>$K66*'POPULAÇÃO ATENDIDA SES'!X66</f>
        <v>0</v>
      </c>
      <c r="N66" s="31">
        <f>$K66*'POPULAÇÃO ATENDIDA SES'!Y66</f>
        <v>0</v>
      </c>
      <c r="O66" s="31">
        <f>$K66*'POPULAÇÃO ATENDIDA SES'!Z66</f>
        <v>0</v>
      </c>
      <c r="P66" s="31">
        <f>$K66*'POPULAÇÃO ATENDIDA SES'!AA66</f>
        <v>0</v>
      </c>
    </row>
    <row r="67" spans="1:16" x14ac:dyDescent="0.25">
      <c r="A67" s="1">
        <v>141</v>
      </c>
      <c r="B67" t="s">
        <v>288</v>
      </c>
      <c r="C67" s="14" t="s">
        <v>463</v>
      </c>
      <c r="D67" s="14" t="s">
        <v>459</v>
      </c>
      <c r="E67" s="5">
        <v>345120</v>
      </c>
      <c r="F67" s="5">
        <v>367812</v>
      </c>
      <c r="G67" s="5">
        <v>378227</v>
      </c>
      <c r="I67" s="31">
        <f>IF(E67=0,"-",E67/'POPULAÇÃO ATENDIDA SES'!E67)</f>
        <v>43.907404840318115</v>
      </c>
      <c r="J67" s="31">
        <f>IF(F67=0,"-",F67/'POPULAÇÃO ATENDIDA SES'!F67)</f>
        <v>46.285502011428299</v>
      </c>
      <c r="K67" s="31">
        <f>IF(G67=0,"-",G67/'POPULAÇÃO ATENDIDA SES'!G67)</f>
        <v>47.11009773090521</v>
      </c>
      <c r="M67" s="31">
        <f>$K67*'POPULAÇÃO ATENDIDA SES'!X67</f>
        <v>382295.3991725769</v>
      </c>
      <c r="N67" s="31">
        <f>$K67*'POPULAÇÃO ATENDIDA SES'!Y67</f>
        <v>386184.96761229326</v>
      </c>
      <c r="O67" s="31">
        <f>$K67*'POPULAÇÃO ATENDIDA SES'!Z67</f>
        <v>390029.82836879441</v>
      </c>
      <c r="P67" s="31">
        <f>$K67*'POPULAÇÃO ATENDIDA SES'!AA67</f>
        <v>393695.85839243501</v>
      </c>
    </row>
    <row r="68" spans="1:16" x14ac:dyDescent="0.25">
      <c r="A68" s="1">
        <v>143</v>
      </c>
      <c r="B68" t="s">
        <v>289</v>
      </c>
      <c r="C68" s="14" t="s">
        <v>463</v>
      </c>
      <c r="D68" s="14" t="s">
        <v>459</v>
      </c>
      <c r="E68" s="5">
        <v>1018445</v>
      </c>
      <c r="F68" s="5">
        <v>1043352</v>
      </c>
      <c r="G68" s="5">
        <v>1052633</v>
      </c>
      <c r="I68" s="31">
        <f>IF(E68=0,"-",E68/'POPULAÇÃO ATENDIDA SES'!E68)</f>
        <v>40.888794138996488</v>
      </c>
      <c r="J68" s="31">
        <f>IF(F68=0,"-",F68/'POPULAÇÃO ATENDIDA SES'!F68)</f>
        <v>41.320216709438263</v>
      </c>
      <c r="K68" s="31">
        <f>IF(G68=0,"-",G68/'POPULAÇÃO ATENDIDA SES'!G68)</f>
        <v>41.538534997663881</v>
      </c>
      <c r="M68" s="31">
        <f>$K68*'POPULAÇÃO ATENDIDA SES'!X68</f>
        <v>1160662.5605869985</v>
      </c>
      <c r="N68" s="31">
        <f>$K68*'POPULAÇÃO ATENDIDA SES'!Y68</f>
        <v>1270314.6483077167</v>
      </c>
      <c r="O68" s="31">
        <f>$K68*'POPULAÇÃO ATENDIDA SES'!Z68</f>
        <v>1381515.1751651813</v>
      </c>
      <c r="P68" s="31">
        <f>$K68*'POPULAÇÃO ATENDIDA SES'!AA68</f>
        <v>1394558.3670323677</v>
      </c>
    </row>
    <row r="69" spans="1:16" x14ac:dyDescent="0.25">
      <c r="A69" s="1">
        <v>145</v>
      </c>
      <c r="B69" t="s">
        <v>290</v>
      </c>
      <c r="C69" s="14" t="s">
        <v>463</v>
      </c>
      <c r="D69" s="14" t="s">
        <v>459</v>
      </c>
      <c r="E69" s="5">
        <v>0</v>
      </c>
      <c r="F69" s="5">
        <v>0</v>
      </c>
      <c r="G69" s="5">
        <v>0</v>
      </c>
      <c r="I69" s="31"/>
      <c r="J69" s="31"/>
      <c r="K69" s="31"/>
      <c r="M69" s="31">
        <f>$K69*'POPULAÇÃO ATENDIDA SES'!X69</f>
        <v>0</v>
      </c>
      <c r="N69" s="31">
        <f>$K69*'POPULAÇÃO ATENDIDA SES'!Y69</f>
        <v>0</v>
      </c>
      <c r="O69" s="31">
        <f>$K69*'POPULAÇÃO ATENDIDA SES'!Z69</f>
        <v>0</v>
      </c>
      <c r="P69" s="31">
        <f>$K69*'POPULAÇÃO ATENDIDA SES'!AA69</f>
        <v>0</v>
      </c>
    </row>
    <row r="70" spans="1:16" x14ac:dyDescent="0.25">
      <c r="A70" s="1">
        <v>147</v>
      </c>
      <c r="B70" t="s">
        <v>291</v>
      </c>
      <c r="C70" s="14" t="s">
        <v>463</v>
      </c>
      <c r="D70" s="14" t="s">
        <v>458</v>
      </c>
      <c r="E70" s="5">
        <v>0</v>
      </c>
      <c r="F70" s="5">
        <v>0</v>
      </c>
      <c r="G70" s="5">
        <v>0</v>
      </c>
      <c r="I70" s="31"/>
      <c r="J70" s="31"/>
      <c r="K70" s="31"/>
      <c r="M70" s="31">
        <f>$K70*'POPULAÇÃO ATENDIDA SES'!X70</f>
        <v>0</v>
      </c>
      <c r="N70" s="31">
        <f>$K70*'POPULAÇÃO ATENDIDA SES'!Y70</f>
        <v>0</v>
      </c>
      <c r="O70" s="31">
        <f>$K70*'POPULAÇÃO ATENDIDA SES'!Z70</f>
        <v>0</v>
      </c>
      <c r="P70" s="31">
        <f>$K70*'POPULAÇÃO ATENDIDA SES'!AA70</f>
        <v>0</v>
      </c>
    </row>
    <row r="71" spans="1:16" x14ac:dyDescent="0.25">
      <c r="A71" s="1">
        <v>148</v>
      </c>
      <c r="B71" t="s">
        <v>292</v>
      </c>
      <c r="C71" s="14" t="s">
        <v>464</v>
      </c>
      <c r="D71" s="14" t="s">
        <v>460</v>
      </c>
      <c r="E71" s="5">
        <v>0</v>
      </c>
      <c r="F71" s="5">
        <v>0</v>
      </c>
      <c r="G71" s="5">
        <v>0</v>
      </c>
      <c r="I71" s="31"/>
      <c r="J71" s="31"/>
      <c r="K71" s="31"/>
      <c r="M71" s="31">
        <f>$K71*'POPULAÇÃO ATENDIDA SES'!X71</f>
        <v>0</v>
      </c>
      <c r="N71" s="31">
        <f>$K71*'POPULAÇÃO ATENDIDA SES'!Y71</f>
        <v>0</v>
      </c>
      <c r="O71" s="31">
        <f>$K71*'POPULAÇÃO ATENDIDA SES'!Z71</f>
        <v>0</v>
      </c>
      <c r="P71" s="31">
        <f>$K71*'POPULAÇÃO ATENDIDA SES'!AA71</f>
        <v>0</v>
      </c>
    </row>
    <row r="72" spans="1:16" x14ac:dyDescent="0.25">
      <c r="A72" s="1">
        <v>149</v>
      </c>
      <c r="B72" t="s">
        <v>293</v>
      </c>
      <c r="C72" s="14" t="s">
        <v>463</v>
      </c>
      <c r="D72" s="14" t="s">
        <v>459</v>
      </c>
      <c r="E72" s="5">
        <v>0</v>
      </c>
      <c r="F72" s="5">
        <v>0</v>
      </c>
      <c r="G72" s="5">
        <v>0</v>
      </c>
      <c r="I72" s="31"/>
      <c r="J72" s="31"/>
      <c r="K72" s="31"/>
      <c r="M72" s="31">
        <f>$K72*'POPULAÇÃO ATENDIDA SES'!X72</f>
        <v>0</v>
      </c>
      <c r="N72" s="31">
        <f>$K72*'POPULAÇÃO ATENDIDA SES'!Y72</f>
        <v>0</v>
      </c>
      <c r="O72" s="31">
        <f>$K72*'POPULAÇÃO ATENDIDA SES'!Z72</f>
        <v>0</v>
      </c>
      <c r="P72" s="31">
        <f>$K72*'POPULAÇÃO ATENDIDA SES'!AA72</f>
        <v>0</v>
      </c>
    </row>
    <row r="73" spans="1:16" x14ac:dyDescent="0.25">
      <c r="A73" s="1">
        <v>150</v>
      </c>
      <c r="B73" t="s">
        <v>294</v>
      </c>
      <c r="C73" s="14" t="s">
        <v>463</v>
      </c>
      <c r="D73" s="14" t="s">
        <v>459</v>
      </c>
      <c r="E73" s="5">
        <v>0</v>
      </c>
      <c r="F73" s="5">
        <v>0</v>
      </c>
      <c r="G73" s="5">
        <v>0</v>
      </c>
      <c r="I73" s="31"/>
      <c r="J73" s="31"/>
      <c r="K73" s="31"/>
      <c r="M73" s="31">
        <f>$K73*'POPULAÇÃO ATENDIDA SES'!X73</f>
        <v>0</v>
      </c>
      <c r="N73" s="31">
        <f>$K73*'POPULAÇÃO ATENDIDA SES'!Y73</f>
        <v>0</v>
      </c>
      <c r="O73" s="31">
        <f>$K73*'POPULAÇÃO ATENDIDA SES'!Z73</f>
        <v>0</v>
      </c>
      <c r="P73" s="31">
        <f>$K73*'POPULAÇÃO ATENDIDA SES'!AA73</f>
        <v>0</v>
      </c>
    </row>
    <row r="74" spans="1:16" x14ac:dyDescent="0.25">
      <c r="A74" s="1">
        <v>156</v>
      </c>
      <c r="B74" t="s">
        <v>295</v>
      </c>
      <c r="C74" s="14" t="s">
        <v>465</v>
      </c>
      <c r="D74" s="14" t="s">
        <v>458</v>
      </c>
      <c r="E74" s="5">
        <v>0</v>
      </c>
      <c r="F74" s="5">
        <v>0</v>
      </c>
      <c r="G74" s="5">
        <v>0</v>
      </c>
      <c r="I74" s="31"/>
      <c r="J74" s="31"/>
      <c r="K74" s="31"/>
      <c r="M74" s="31">
        <f>$K74*'POPULAÇÃO ATENDIDA SES'!X74</f>
        <v>0</v>
      </c>
      <c r="N74" s="31">
        <f>$K74*'POPULAÇÃO ATENDIDA SES'!Y74</f>
        <v>0</v>
      </c>
      <c r="O74" s="31">
        <f>$K74*'POPULAÇÃO ATENDIDA SES'!Z74</f>
        <v>0</v>
      </c>
      <c r="P74" s="31">
        <f>$K74*'POPULAÇÃO ATENDIDA SES'!AA74</f>
        <v>0</v>
      </c>
    </row>
    <row r="75" spans="1:16" x14ac:dyDescent="0.25">
      <c r="A75" s="1">
        <v>157</v>
      </c>
      <c r="B75" t="s">
        <v>296</v>
      </c>
      <c r="C75" s="14" t="s">
        <v>463</v>
      </c>
      <c r="D75" s="14" t="s">
        <v>459</v>
      </c>
      <c r="E75" s="5">
        <v>0</v>
      </c>
      <c r="F75" s="5">
        <v>0</v>
      </c>
      <c r="G75" s="5">
        <v>0</v>
      </c>
      <c r="I75" s="31"/>
      <c r="J75" s="31"/>
      <c r="K75" s="31"/>
      <c r="M75" s="31">
        <f>$K75*'POPULAÇÃO ATENDIDA SES'!X75</f>
        <v>0</v>
      </c>
      <c r="N75" s="31">
        <f>$K75*'POPULAÇÃO ATENDIDA SES'!Y75</f>
        <v>0</v>
      </c>
      <c r="O75" s="31">
        <f>$K75*'POPULAÇÃO ATENDIDA SES'!Z75</f>
        <v>0</v>
      </c>
      <c r="P75" s="31">
        <f>$K75*'POPULAÇÃO ATENDIDA SES'!AA75</f>
        <v>0</v>
      </c>
    </row>
    <row r="76" spans="1:16" x14ac:dyDescent="0.25">
      <c r="A76" s="1">
        <v>159</v>
      </c>
      <c r="B76" t="s">
        <v>297</v>
      </c>
      <c r="C76" s="14" t="s">
        <v>463</v>
      </c>
      <c r="D76" s="14" t="s">
        <v>460</v>
      </c>
      <c r="E76" s="5">
        <v>0</v>
      </c>
      <c r="F76" s="5">
        <v>0</v>
      </c>
      <c r="G76" s="5">
        <v>0</v>
      </c>
      <c r="I76" s="31"/>
      <c r="J76" s="31"/>
      <c r="K76" s="31"/>
      <c r="M76" s="31">
        <f>$K76*'POPULAÇÃO ATENDIDA SES'!X76</f>
        <v>0</v>
      </c>
      <c r="N76" s="31">
        <f>$K76*'POPULAÇÃO ATENDIDA SES'!Y76</f>
        <v>0</v>
      </c>
      <c r="O76" s="31">
        <f>$K76*'POPULAÇÃO ATENDIDA SES'!Z76</f>
        <v>0</v>
      </c>
      <c r="P76" s="31">
        <f>$K76*'POPULAÇÃO ATENDIDA SES'!AA76</f>
        <v>0</v>
      </c>
    </row>
    <row r="77" spans="1:16" x14ac:dyDescent="0.25">
      <c r="A77" s="1">
        <v>160</v>
      </c>
      <c r="B77" t="s">
        <v>298</v>
      </c>
      <c r="C77" s="14" t="s">
        <v>463</v>
      </c>
      <c r="D77" s="14" t="s">
        <v>459</v>
      </c>
      <c r="E77" s="5">
        <v>0</v>
      </c>
      <c r="F77" s="5">
        <v>0</v>
      </c>
      <c r="G77" s="5">
        <v>0</v>
      </c>
      <c r="I77" s="31"/>
      <c r="J77" s="31"/>
      <c r="K77" s="31"/>
      <c r="M77" s="31">
        <f>$K77*'POPULAÇÃO ATENDIDA SES'!X77</f>
        <v>0</v>
      </c>
      <c r="N77" s="31">
        <f>$K77*'POPULAÇÃO ATENDIDA SES'!Y77</f>
        <v>0</v>
      </c>
      <c r="O77" s="31">
        <f>$K77*'POPULAÇÃO ATENDIDA SES'!Z77</f>
        <v>0</v>
      </c>
      <c r="P77" s="31">
        <f>$K77*'POPULAÇÃO ATENDIDA SES'!AA77</f>
        <v>0</v>
      </c>
    </row>
    <row r="78" spans="1:16" x14ac:dyDescent="0.25">
      <c r="A78" s="1">
        <v>166</v>
      </c>
      <c r="B78" t="s">
        <v>299</v>
      </c>
      <c r="C78" s="14" t="s">
        <v>464</v>
      </c>
      <c r="D78" s="14" t="s">
        <v>460</v>
      </c>
      <c r="E78" s="5">
        <v>0</v>
      </c>
      <c r="F78" s="5">
        <v>0</v>
      </c>
      <c r="G78" s="5">
        <v>0</v>
      </c>
      <c r="I78" s="31"/>
      <c r="J78" s="31"/>
      <c r="K78" s="31"/>
      <c r="M78" s="31">
        <f>$K78*'POPULAÇÃO ATENDIDA SES'!X78</f>
        <v>0</v>
      </c>
      <c r="N78" s="31">
        <f>$K78*'POPULAÇÃO ATENDIDA SES'!Y78</f>
        <v>0</v>
      </c>
      <c r="O78" s="31">
        <f>$K78*'POPULAÇÃO ATENDIDA SES'!Z78</f>
        <v>0</v>
      </c>
      <c r="P78" s="31">
        <f>$K78*'POPULAÇÃO ATENDIDA SES'!AA78</f>
        <v>0</v>
      </c>
    </row>
    <row r="79" spans="1:16" x14ac:dyDescent="0.25">
      <c r="A79" s="1">
        <v>167</v>
      </c>
      <c r="B79" t="s">
        <v>300</v>
      </c>
      <c r="C79" s="14" t="s">
        <v>463</v>
      </c>
      <c r="D79" s="14" t="s">
        <v>460</v>
      </c>
      <c r="E79" s="5">
        <v>0</v>
      </c>
      <c r="F79" s="5">
        <v>0</v>
      </c>
      <c r="G79" s="5">
        <v>0</v>
      </c>
      <c r="I79" s="31"/>
      <c r="J79" s="31"/>
      <c r="K79" s="31"/>
      <c r="M79" s="31">
        <f>$K79*'POPULAÇÃO ATENDIDA SES'!X79</f>
        <v>0</v>
      </c>
      <c r="N79" s="31">
        <f>$K79*'POPULAÇÃO ATENDIDA SES'!Y79</f>
        <v>0</v>
      </c>
      <c r="O79" s="31">
        <f>$K79*'POPULAÇÃO ATENDIDA SES'!Z79</f>
        <v>0</v>
      </c>
      <c r="P79" s="31">
        <f>$K79*'POPULAÇÃO ATENDIDA SES'!AA79</f>
        <v>0</v>
      </c>
    </row>
    <row r="80" spans="1:16" x14ac:dyDescent="0.25">
      <c r="A80" s="1">
        <v>168</v>
      </c>
      <c r="B80" t="s">
        <v>301</v>
      </c>
      <c r="C80" s="14" t="s">
        <v>463</v>
      </c>
      <c r="D80" s="14" t="s">
        <v>460</v>
      </c>
      <c r="E80" s="5">
        <v>601435</v>
      </c>
      <c r="F80" s="5">
        <v>634126</v>
      </c>
      <c r="G80" s="5">
        <v>640592</v>
      </c>
      <c r="I80" s="31">
        <f>IF(E80=0,"-",E80/'POPULAÇÃO ATENDIDA SES'!E80)</f>
        <v>55.367906753056317</v>
      </c>
      <c r="J80" s="31">
        <f>IF(F80=0,"-",F80/'POPULAÇÃO ATENDIDA SES'!F80)</f>
        <v>57.94285794695152</v>
      </c>
      <c r="K80" s="31">
        <f>IF(G80=0,"-",G80/'POPULAÇÃO ATENDIDA SES'!G80)</f>
        <v>58.097950031855866</v>
      </c>
      <c r="M80" s="31">
        <f>$K80*'POPULAÇÃO ATENDIDA SES'!X80</f>
        <v>647462.38042900199</v>
      </c>
      <c r="N80" s="31">
        <f>$K80*'POPULAÇÃO ATENDIDA SES'!Y80</f>
        <v>654105.64084382204</v>
      </c>
      <c r="O80" s="31">
        <f>$K80*'POPULAÇÃO ATENDIDA SES'!Z80</f>
        <v>660578.56124800572</v>
      </c>
      <c r="P80" s="31">
        <f>$K80*'POPULAÇÃO ATENDIDA SES'!AA80</f>
        <v>666767.581634462</v>
      </c>
    </row>
    <row r="81" spans="1:16" x14ac:dyDescent="0.25">
      <c r="A81" s="1">
        <v>172</v>
      </c>
      <c r="B81" t="s">
        <v>302</v>
      </c>
      <c r="C81" s="14" t="s">
        <v>463</v>
      </c>
      <c r="D81" s="14" t="s">
        <v>459</v>
      </c>
      <c r="E81" s="5">
        <v>0</v>
      </c>
      <c r="F81" s="5">
        <v>0</v>
      </c>
      <c r="G81" s="5">
        <v>0</v>
      </c>
      <c r="I81" s="31"/>
      <c r="J81" s="31"/>
      <c r="K81" s="31"/>
      <c r="M81" s="31">
        <f>$K81*'POPULAÇÃO ATENDIDA SES'!X81</f>
        <v>0</v>
      </c>
      <c r="N81" s="31">
        <f>$K81*'POPULAÇÃO ATENDIDA SES'!Y81</f>
        <v>0</v>
      </c>
      <c r="O81" s="31">
        <f>$K81*'POPULAÇÃO ATENDIDA SES'!Z81</f>
        <v>0</v>
      </c>
      <c r="P81" s="31">
        <f>$K81*'POPULAÇÃO ATENDIDA SES'!AA81</f>
        <v>0</v>
      </c>
    </row>
    <row r="82" spans="1:16" x14ac:dyDescent="0.25">
      <c r="A82" s="1">
        <v>174</v>
      </c>
      <c r="B82" t="s">
        <v>303</v>
      </c>
      <c r="C82" s="14" t="s">
        <v>464</v>
      </c>
      <c r="D82" s="14" t="s">
        <v>460</v>
      </c>
      <c r="E82" s="5">
        <v>0</v>
      </c>
      <c r="F82" s="5">
        <v>0</v>
      </c>
      <c r="G82" s="5">
        <v>0</v>
      </c>
      <c r="I82" s="31"/>
      <c r="J82" s="31"/>
      <c r="K82" s="31"/>
      <c r="M82" s="31">
        <f>$K82*'POPULAÇÃO ATENDIDA SES'!X82</f>
        <v>0</v>
      </c>
      <c r="N82" s="31">
        <f>$K82*'POPULAÇÃO ATENDIDA SES'!Y82</f>
        <v>0</v>
      </c>
      <c r="O82" s="31">
        <f>$K82*'POPULAÇÃO ATENDIDA SES'!Z82</f>
        <v>0</v>
      </c>
      <c r="P82" s="31">
        <f>$K82*'POPULAÇÃO ATENDIDA SES'!AA82</f>
        <v>0</v>
      </c>
    </row>
    <row r="83" spans="1:16" x14ac:dyDescent="0.25">
      <c r="A83" s="1">
        <v>175</v>
      </c>
      <c r="B83" t="s">
        <v>304</v>
      </c>
      <c r="C83" s="14" t="s">
        <v>464</v>
      </c>
      <c r="D83" s="14" t="s">
        <v>460</v>
      </c>
      <c r="E83" s="5">
        <v>0</v>
      </c>
      <c r="F83" s="5">
        <v>0</v>
      </c>
      <c r="G83" s="5">
        <v>0</v>
      </c>
      <c r="I83" s="31"/>
      <c r="J83" s="31"/>
      <c r="K83" s="31"/>
      <c r="M83" s="31">
        <f>$K83*'POPULAÇÃO ATENDIDA SES'!X83</f>
        <v>0</v>
      </c>
      <c r="N83" s="31">
        <f>$K83*'POPULAÇÃO ATENDIDA SES'!Y83</f>
        <v>0</v>
      </c>
      <c r="O83" s="31">
        <f>$K83*'POPULAÇÃO ATENDIDA SES'!Z83</f>
        <v>0</v>
      </c>
      <c r="P83" s="31">
        <f>$K83*'POPULAÇÃO ATENDIDA SES'!AA83</f>
        <v>0</v>
      </c>
    </row>
    <row r="84" spans="1:16" x14ac:dyDescent="0.25">
      <c r="A84" s="1">
        <v>176</v>
      </c>
      <c r="B84" t="s">
        <v>305</v>
      </c>
      <c r="C84" s="14" t="s">
        <v>463</v>
      </c>
      <c r="D84" s="14" t="s">
        <v>459</v>
      </c>
      <c r="E84" s="5">
        <v>0</v>
      </c>
      <c r="F84" s="5">
        <v>0</v>
      </c>
      <c r="G84" s="5">
        <v>0</v>
      </c>
      <c r="I84" s="31"/>
      <c r="J84" s="31"/>
      <c r="K84" s="31"/>
      <c r="M84" s="31">
        <f>$K84*'POPULAÇÃO ATENDIDA SES'!X84</f>
        <v>0</v>
      </c>
      <c r="N84" s="31">
        <f>$K84*'POPULAÇÃO ATENDIDA SES'!Y84</f>
        <v>0</v>
      </c>
      <c r="O84" s="31">
        <f>$K84*'POPULAÇÃO ATENDIDA SES'!Z84</f>
        <v>0</v>
      </c>
      <c r="P84" s="31">
        <f>$K84*'POPULAÇÃO ATENDIDA SES'!AA84</f>
        <v>0</v>
      </c>
    </row>
    <row r="85" spans="1:16" x14ac:dyDescent="0.25">
      <c r="A85" s="1">
        <v>179</v>
      </c>
      <c r="B85" t="s">
        <v>306</v>
      </c>
      <c r="C85" s="14" t="s">
        <v>463</v>
      </c>
      <c r="D85" s="14" t="s">
        <v>459</v>
      </c>
      <c r="E85" s="5">
        <v>4553148</v>
      </c>
      <c r="F85" s="5">
        <v>4601496</v>
      </c>
      <c r="G85" s="5">
        <v>4689882</v>
      </c>
      <c r="I85" s="31">
        <f>IF(E85=0,"-",E85/'POPULAÇÃO ATENDIDA SES'!E85)</f>
        <v>39.004002323038158</v>
      </c>
      <c r="J85" s="31">
        <f>IF(F85=0,"-",F85/'POPULAÇÃO ATENDIDA SES'!F85)</f>
        <v>38.585286137913599</v>
      </c>
      <c r="K85" s="31">
        <f>IF(G85=0,"-",G85/'POPULAÇÃO ATENDIDA SES'!G85)</f>
        <v>38.729994291261661</v>
      </c>
      <c r="M85" s="31">
        <f>$K85*'POPULAÇÃO ATENDIDA SES'!X85</f>
        <v>4740184.2936560549</v>
      </c>
      <c r="N85" s="31">
        <f>$K85*'POPULAÇÃO ATENDIDA SES'!Y85</f>
        <v>4788951.5407920908</v>
      </c>
      <c r="O85" s="31">
        <f>$K85*'POPULAÇÃO ATENDIDA SES'!Z85</f>
        <v>4836183.7414081059</v>
      </c>
      <c r="P85" s="31">
        <f>$K85*'POPULAÇÃO ATENDIDA SES'!AA85</f>
        <v>4881802.1751697389</v>
      </c>
    </row>
    <row r="86" spans="1:16" x14ac:dyDescent="0.25">
      <c r="A86" s="1">
        <v>180</v>
      </c>
      <c r="B86" t="s">
        <v>307</v>
      </c>
      <c r="C86" s="14" t="s">
        <v>463</v>
      </c>
      <c r="D86" s="14" t="s">
        <v>459</v>
      </c>
      <c r="E86" s="5">
        <v>0</v>
      </c>
      <c r="F86" s="5">
        <v>0</v>
      </c>
      <c r="G86" s="5">
        <v>0</v>
      </c>
      <c r="I86" s="31"/>
      <c r="J86" s="31"/>
      <c r="K86" s="31"/>
      <c r="M86" s="31">
        <f>$K86*'POPULAÇÃO ATENDIDA SES'!X86</f>
        <v>0</v>
      </c>
      <c r="N86" s="31">
        <f>$K86*'POPULAÇÃO ATENDIDA SES'!Y86</f>
        <v>0</v>
      </c>
      <c r="O86" s="31">
        <f>$K86*'POPULAÇÃO ATENDIDA SES'!Z86</f>
        <v>0</v>
      </c>
      <c r="P86" s="31">
        <f>$K86*'POPULAÇÃO ATENDIDA SES'!AA86</f>
        <v>0</v>
      </c>
    </row>
    <row r="87" spans="1:16" x14ac:dyDescent="0.25">
      <c r="A87" s="1">
        <v>181</v>
      </c>
      <c r="B87" t="s">
        <v>308</v>
      </c>
      <c r="C87" s="14" t="s">
        <v>463</v>
      </c>
      <c r="D87" s="14" t="s">
        <v>459</v>
      </c>
      <c r="E87" s="5">
        <v>0</v>
      </c>
      <c r="F87" s="5">
        <v>0</v>
      </c>
      <c r="G87" s="5">
        <v>0</v>
      </c>
      <c r="I87" s="31"/>
      <c r="J87" s="31"/>
      <c r="K87" s="31"/>
      <c r="M87" s="31">
        <f>$K87*'POPULAÇÃO ATENDIDA SES'!X87</f>
        <v>0</v>
      </c>
      <c r="N87" s="31">
        <f>$K87*'POPULAÇÃO ATENDIDA SES'!Y87</f>
        <v>0</v>
      </c>
      <c r="O87" s="31">
        <f>$K87*'POPULAÇÃO ATENDIDA SES'!Z87</f>
        <v>0</v>
      </c>
      <c r="P87" s="31">
        <f>$K87*'POPULAÇÃO ATENDIDA SES'!AA87</f>
        <v>0</v>
      </c>
    </row>
    <row r="88" spans="1:16" x14ac:dyDescent="0.25">
      <c r="A88" s="1">
        <v>184</v>
      </c>
      <c r="B88" t="s">
        <v>309</v>
      </c>
      <c r="C88" s="14" t="s">
        <v>463</v>
      </c>
      <c r="D88" s="14" t="s">
        <v>458</v>
      </c>
      <c r="E88" s="5">
        <v>0</v>
      </c>
      <c r="F88" s="5">
        <v>0</v>
      </c>
      <c r="G88" s="5">
        <v>0</v>
      </c>
      <c r="I88" s="31"/>
      <c r="J88" s="31"/>
      <c r="K88" s="31"/>
      <c r="M88" s="31">
        <f>$K88*'POPULAÇÃO ATENDIDA SES'!X88</f>
        <v>0</v>
      </c>
      <c r="N88" s="31">
        <f>$K88*'POPULAÇÃO ATENDIDA SES'!Y88</f>
        <v>0</v>
      </c>
      <c r="O88" s="31">
        <f>$K88*'POPULAÇÃO ATENDIDA SES'!Z88</f>
        <v>0</v>
      </c>
      <c r="P88" s="31">
        <f>$K88*'POPULAÇÃO ATENDIDA SES'!AA88</f>
        <v>0</v>
      </c>
    </row>
    <row r="89" spans="1:16" x14ac:dyDescent="0.25">
      <c r="A89" s="1">
        <v>185</v>
      </c>
      <c r="B89" t="s">
        <v>310</v>
      </c>
      <c r="C89" s="14" t="s">
        <v>463</v>
      </c>
      <c r="D89" s="14" t="s">
        <v>459</v>
      </c>
      <c r="E89" s="5">
        <v>0</v>
      </c>
      <c r="F89" s="5">
        <v>0</v>
      </c>
      <c r="G89" s="5">
        <v>0</v>
      </c>
      <c r="I89" s="31"/>
      <c r="J89" s="31"/>
      <c r="K89" s="31"/>
      <c r="M89" s="31">
        <f>$K89*'POPULAÇÃO ATENDIDA SES'!X89</f>
        <v>0</v>
      </c>
      <c r="N89" s="31">
        <f>$K89*'POPULAÇÃO ATENDIDA SES'!Y89</f>
        <v>0</v>
      </c>
      <c r="O89" s="31">
        <f>$K89*'POPULAÇÃO ATENDIDA SES'!Z89</f>
        <v>0</v>
      </c>
      <c r="P89" s="31">
        <f>$K89*'POPULAÇÃO ATENDIDA SES'!AA89</f>
        <v>0</v>
      </c>
    </row>
    <row r="90" spans="1:16" x14ac:dyDescent="0.25">
      <c r="A90" s="1">
        <v>187</v>
      </c>
      <c r="B90" t="s">
        <v>311</v>
      </c>
      <c r="C90" s="14" t="s">
        <v>465</v>
      </c>
      <c r="D90" s="14" t="s">
        <v>458</v>
      </c>
      <c r="E90" s="5">
        <v>2989992</v>
      </c>
      <c r="F90" s="5">
        <v>3105606</v>
      </c>
      <c r="G90" s="5">
        <v>3234311</v>
      </c>
      <c r="I90" s="31">
        <f>IF(E90=0,"-",E90/'POPULAÇÃO ATENDIDA SES'!E90)</f>
        <v>44.93480196769513</v>
      </c>
      <c r="J90" s="31">
        <f>IF(F90=0,"-",F90/'POPULAÇÃO ATENDIDA SES'!F90)</f>
        <v>46.077890847375983</v>
      </c>
      <c r="K90" s="31">
        <f>IF(G90=0,"-",G90/'POPULAÇÃO ATENDIDA SES'!G90)</f>
        <v>47.376332862594978</v>
      </c>
      <c r="M90" s="31">
        <f>$K90*'POPULAÇÃO ATENDIDA SES'!X90</f>
        <v>3268996.6623207866</v>
      </c>
      <c r="N90" s="31">
        <f>$K90*'POPULAÇÃO ATENDIDA SES'!Y90</f>
        <v>3302620.0473667677</v>
      </c>
      <c r="O90" s="31">
        <f>$K90*'POPULAÇÃO ATENDIDA SES'!Z90</f>
        <v>3335227.3411064143</v>
      </c>
      <c r="P90" s="31">
        <f>$K90*'POPULAÇÃO ATENDIDA SES'!AA90</f>
        <v>3366679.9856343172</v>
      </c>
    </row>
    <row r="91" spans="1:16" x14ac:dyDescent="0.25">
      <c r="A91" s="1">
        <v>189</v>
      </c>
      <c r="B91" t="s">
        <v>312</v>
      </c>
      <c r="C91" s="14" t="s">
        <v>465</v>
      </c>
      <c r="D91" s="14" t="s">
        <v>458</v>
      </c>
      <c r="E91" s="5">
        <v>66710256</v>
      </c>
      <c r="F91" s="5">
        <v>70571584</v>
      </c>
      <c r="G91" s="5">
        <v>71950759</v>
      </c>
      <c r="I91" s="31">
        <f>IF(E91=0,"-",E91/'POPULAÇÃO ATENDIDA SES'!E91)</f>
        <v>42.804593314214848</v>
      </c>
      <c r="J91" s="31">
        <f>IF(F91=0,"-",F91/'POPULAÇÃO ATENDIDA SES'!F91)</f>
        <v>44.658878254138983</v>
      </c>
      <c r="K91" s="31">
        <f>IF(G91=0,"-",G91/'POPULAÇÃO ATENDIDA SES'!G91)</f>
        <v>45.002636852747138</v>
      </c>
      <c r="M91" s="31">
        <f>$K91*'POPULAÇÃO ATENDIDA SES'!X91</f>
        <v>73121318.872267023</v>
      </c>
      <c r="N91" s="31">
        <f>$K91*'POPULAÇÃO ATENDIDA SES'!Y91</f>
        <v>74276263.887408957</v>
      </c>
      <c r="O91" s="31">
        <f>$K91*'POPULAÇÃO ATENDIDA SES'!Z91</f>
        <v>75414885.862450629</v>
      </c>
      <c r="P91" s="31">
        <f>$K91*'POPULAÇÃO ATENDIDA SES'!AA91</f>
        <v>76536833.700370431</v>
      </c>
    </row>
    <row r="92" spans="1:16" x14ac:dyDescent="0.25">
      <c r="A92" s="1">
        <v>190</v>
      </c>
      <c r="B92" t="s">
        <v>313</v>
      </c>
      <c r="C92" s="14" t="s">
        <v>465</v>
      </c>
      <c r="D92" s="14" t="s">
        <v>458</v>
      </c>
      <c r="E92" s="5">
        <v>697360</v>
      </c>
      <c r="F92" s="5">
        <v>728410</v>
      </c>
      <c r="G92" s="5">
        <v>745520</v>
      </c>
      <c r="I92" s="31">
        <f>IF(E92=0,"-",E92/'POPULAÇÃO ATENDIDA SES'!E92)</f>
        <v>40.425654267672833</v>
      </c>
      <c r="J92" s="31">
        <f>IF(F92=0,"-",F92/'POPULAÇÃO ATENDIDA SES'!F92)</f>
        <v>41.844497595341643</v>
      </c>
      <c r="K92" s="31">
        <f>IF(G92=0,"-",G92/'POPULAÇÃO ATENDIDA SES'!G92)</f>
        <v>42.44431910184742</v>
      </c>
      <c r="M92" s="31">
        <f>$K92*'POPULAÇÃO ATENDIDA SES'!X92</f>
        <v>753518.23828345549</v>
      </c>
      <c r="N92" s="31">
        <f>$K92*'POPULAÇÃO ATENDIDA SES'!Y92</f>
        <v>761273.61508057138</v>
      </c>
      <c r="O92" s="31">
        <f>$K92*'POPULAÇÃO ATENDIDA SES'!Z92</f>
        <v>768769.93962559151</v>
      </c>
      <c r="P92" s="31">
        <f>$K92*'POPULAÇÃO ATENDIDA SES'!AA92</f>
        <v>776023.40268427203</v>
      </c>
    </row>
    <row r="93" spans="1:16" x14ac:dyDescent="0.25">
      <c r="A93" s="1">
        <v>193</v>
      </c>
      <c r="B93" t="s">
        <v>314</v>
      </c>
      <c r="C93" s="14" t="s">
        <v>463</v>
      </c>
      <c r="D93" s="14" t="s">
        <v>460</v>
      </c>
      <c r="E93" s="5">
        <v>674346</v>
      </c>
      <c r="F93" s="5">
        <v>696900</v>
      </c>
      <c r="G93" s="5">
        <v>710876</v>
      </c>
      <c r="I93" s="31">
        <f>IF(E93=0,"-",E93/'POPULAÇÃO ATENDIDA SES'!E93)</f>
        <v>39.531312432116067</v>
      </c>
      <c r="J93" s="31">
        <f>IF(F93=0,"-",F93/'POPULAÇÃO ATENDIDA SES'!F93)</f>
        <v>40.776476800062909</v>
      </c>
      <c r="K93" s="31">
        <f>IF(G93=0,"-",G93/'POPULAÇÃO ATENDIDA SES'!G93)</f>
        <v>41.205960476185176</v>
      </c>
      <c r="M93" s="31">
        <f>$K93*'POPULAÇÃO ATENDIDA SES'!X93</f>
        <v>718435.47592295345</v>
      </c>
      <c r="N93" s="31">
        <f>$K93*'POPULAÇÃO ATENDIDA SES'!Y93</f>
        <v>725887.97813001613</v>
      </c>
      <c r="O93" s="31">
        <f>$K93*'POPULAÇÃO ATENDIDA SES'!Z93</f>
        <v>733019.55918940622</v>
      </c>
      <c r="P93" s="31">
        <f>$K93*'POPULAÇÃO ATENDIDA SES'!AA93</f>
        <v>739901.53491171752</v>
      </c>
    </row>
    <row r="94" spans="1:16" x14ac:dyDescent="0.25">
      <c r="A94" s="1">
        <v>194</v>
      </c>
      <c r="B94" t="s">
        <v>315</v>
      </c>
      <c r="C94" s="14" t="s">
        <v>464</v>
      </c>
      <c r="D94" s="14" t="s">
        <v>460</v>
      </c>
      <c r="E94" s="5">
        <v>950410</v>
      </c>
      <c r="F94" s="5">
        <v>971408</v>
      </c>
      <c r="G94" s="5">
        <v>982309</v>
      </c>
      <c r="I94" s="31">
        <f>IF(E94=0,"-",E94/'POPULAÇÃO ATENDIDA SES'!E94)</f>
        <v>50.891277669485021</v>
      </c>
      <c r="J94" s="31">
        <f>IF(F94=0,"-",F94/'POPULAÇÃO ATENDIDA SES'!F94)</f>
        <v>51.354834474909019</v>
      </c>
      <c r="K94" s="31">
        <f>IF(G94=0,"-",G94/'POPULAÇÃO ATENDIDA SES'!G94)</f>
        <v>51.050942334697702</v>
      </c>
      <c r="M94" s="31">
        <f>$K94*'POPULAÇÃO ATENDIDA SES'!X94</f>
        <v>992876.00731497409</v>
      </c>
      <c r="N94" s="31">
        <f>$K94*'POPULAÇÃO ATENDIDA SES'!Y94</f>
        <v>1003104.8703958689</v>
      </c>
      <c r="O94" s="31">
        <f>$K94*'POPULAÇÃO ATENDIDA SES'!Z94</f>
        <v>1012939.2318703381</v>
      </c>
      <c r="P94" s="31">
        <f>$K94*'POPULAÇÃO ATENDIDA SES'!AA94</f>
        <v>1022519.9851692482</v>
      </c>
    </row>
    <row r="95" spans="1:16" x14ac:dyDescent="0.25">
      <c r="A95" s="1">
        <v>196</v>
      </c>
      <c r="B95" t="s">
        <v>316</v>
      </c>
      <c r="C95" s="14" t="s">
        <v>463</v>
      </c>
      <c r="D95" s="14" t="s">
        <v>460</v>
      </c>
      <c r="E95" s="5">
        <v>0</v>
      </c>
      <c r="F95" s="5">
        <v>0</v>
      </c>
      <c r="G95" s="5">
        <v>0</v>
      </c>
      <c r="I95" s="31"/>
      <c r="J95" s="31"/>
      <c r="K95" s="31"/>
      <c r="M95" s="31">
        <f>$K95*'POPULAÇÃO ATENDIDA SES'!X95</f>
        <v>0</v>
      </c>
      <c r="N95" s="31">
        <f>$K95*'POPULAÇÃO ATENDIDA SES'!Y95</f>
        <v>0</v>
      </c>
      <c r="O95" s="31">
        <f>$K95*'POPULAÇÃO ATENDIDA SES'!Z95</f>
        <v>0</v>
      </c>
      <c r="P95" s="31">
        <f>$K95*'POPULAÇÃO ATENDIDA SES'!AA95</f>
        <v>0</v>
      </c>
    </row>
    <row r="96" spans="1:16" x14ac:dyDescent="0.25">
      <c r="A96" s="1">
        <v>198</v>
      </c>
      <c r="B96" t="s">
        <v>317</v>
      </c>
      <c r="C96" s="14" t="s">
        <v>465</v>
      </c>
      <c r="D96" s="14" t="s">
        <v>458</v>
      </c>
      <c r="E96" s="5">
        <v>462976</v>
      </c>
      <c r="F96" s="5">
        <v>513157</v>
      </c>
      <c r="G96" s="5">
        <v>564222</v>
      </c>
      <c r="I96" s="31">
        <f>IF(E96=0,"-",E96/'POPULAÇÃO ATENDIDA SES'!E96)</f>
        <v>44.525807259869708</v>
      </c>
      <c r="J96" s="31">
        <f>IF(F96=0,"-",F96/'POPULAÇÃO ATENDIDA SES'!F96)</f>
        <v>49.282870308923464</v>
      </c>
      <c r="K96" s="31">
        <f>IF(G96=0,"-",G96/'POPULAÇÃO ATENDIDA SES'!G96)</f>
        <v>54.080155569946335</v>
      </c>
      <c r="M96" s="31">
        <f>$K96*'POPULAÇÃO ATENDIDA SES'!X96</f>
        <v>570254.53395037109</v>
      </c>
      <c r="N96" s="31">
        <f>$K96*'POPULAÇÃO ATENDIDA SES'!Y96</f>
        <v>576106.99226043257</v>
      </c>
      <c r="O96" s="31">
        <f>$K96*'POPULAÇÃO ATENDIDA SES'!Z96</f>
        <v>581824.39384026174</v>
      </c>
      <c r="P96" s="31">
        <f>$K96*'POPULAÇÃO ATENDIDA SES'!AA96</f>
        <v>628809.29788498429</v>
      </c>
    </row>
    <row r="97" spans="1:16" x14ac:dyDescent="0.25">
      <c r="A97" s="1">
        <v>201</v>
      </c>
      <c r="B97" t="s">
        <v>318</v>
      </c>
      <c r="C97" s="14" t="s">
        <v>463</v>
      </c>
      <c r="D97" s="14" t="s">
        <v>458</v>
      </c>
      <c r="E97" s="5">
        <v>0</v>
      </c>
      <c r="F97" s="5">
        <v>0</v>
      </c>
      <c r="G97" s="5">
        <v>0</v>
      </c>
      <c r="I97" s="31"/>
      <c r="J97" s="31"/>
      <c r="K97" s="31"/>
      <c r="M97" s="31">
        <f>$K97*'POPULAÇÃO ATENDIDA SES'!X97</f>
        <v>0</v>
      </c>
      <c r="N97" s="31">
        <f>$K97*'POPULAÇÃO ATENDIDA SES'!Y97</f>
        <v>0</v>
      </c>
      <c r="O97" s="31">
        <f>$K97*'POPULAÇÃO ATENDIDA SES'!Z97</f>
        <v>0</v>
      </c>
      <c r="P97" s="31">
        <f>$K97*'POPULAÇÃO ATENDIDA SES'!AA97</f>
        <v>0</v>
      </c>
    </row>
    <row r="98" spans="1:16" x14ac:dyDescent="0.25">
      <c r="A98" s="1">
        <v>203</v>
      </c>
      <c r="B98" t="s">
        <v>319</v>
      </c>
      <c r="C98" s="14" t="s">
        <v>463</v>
      </c>
      <c r="D98" s="14" t="s">
        <v>459</v>
      </c>
      <c r="E98" s="5">
        <v>0</v>
      </c>
      <c r="F98" s="5">
        <v>0</v>
      </c>
      <c r="G98" s="5">
        <v>0</v>
      </c>
      <c r="I98" s="31"/>
      <c r="J98" s="31"/>
      <c r="K98" s="31"/>
      <c r="M98" s="31">
        <f>$K98*'POPULAÇÃO ATENDIDA SES'!X98</f>
        <v>0</v>
      </c>
      <c r="N98" s="31">
        <f>$K98*'POPULAÇÃO ATENDIDA SES'!Y98</f>
        <v>0</v>
      </c>
      <c r="O98" s="31">
        <f>$K98*'POPULAÇÃO ATENDIDA SES'!Z98</f>
        <v>0</v>
      </c>
      <c r="P98" s="31">
        <f>$K98*'POPULAÇÃO ATENDIDA SES'!AA98</f>
        <v>0</v>
      </c>
    </row>
    <row r="99" spans="1:16" x14ac:dyDescent="0.25">
      <c r="A99" s="1">
        <v>207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31"/>
      <c r="J99" s="31"/>
      <c r="K99" s="31"/>
      <c r="M99" s="31">
        <f>$K99*'POPULAÇÃO ATENDIDA SES'!X99</f>
        <v>0</v>
      </c>
      <c r="N99" s="31">
        <f>$K99*'POPULAÇÃO ATENDIDA SES'!Y99</f>
        <v>0</v>
      </c>
      <c r="O99" s="31">
        <f>$K99*'POPULAÇÃO ATENDIDA SES'!Z99</f>
        <v>0</v>
      </c>
      <c r="P99" s="31">
        <f>$K99*'POPULAÇÃO ATENDIDA SES'!AA99</f>
        <v>0</v>
      </c>
    </row>
    <row r="100" spans="1:16" x14ac:dyDescent="0.25">
      <c r="A100" s="1">
        <v>208</v>
      </c>
      <c r="B100" t="s">
        <v>321</v>
      </c>
      <c r="C100" s="14" t="s">
        <v>463</v>
      </c>
      <c r="D100" s="14" t="s">
        <v>458</v>
      </c>
      <c r="E100" s="5">
        <v>0</v>
      </c>
      <c r="F100" s="5">
        <v>0</v>
      </c>
      <c r="G100" s="5">
        <v>0</v>
      </c>
      <c r="I100" s="31"/>
      <c r="J100" s="31"/>
      <c r="K100" s="31"/>
      <c r="M100" s="31">
        <f>$K100*'POPULAÇÃO ATENDIDA SES'!X100</f>
        <v>0</v>
      </c>
      <c r="N100" s="31">
        <f>$K100*'POPULAÇÃO ATENDIDA SES'!Y100</f>
        <v>0</v>
      </c>
      <c r="O100" s="31">
        <f>$K100*'POPULAÇÃO ATENDIDA SES'!Z100</f>
        <v>0</v>
      </c>
      <c r="P100" s="31">
        <f>$K100*'POPULAÇÃO ATENDIDA SES'!AA100</f>
        <v>0</v>
      </c>
    </row>
    <row r="101" spans="1:16" x14ac:dyDescent="0.25">
      <c r="A101" s="1">
        <v>210</v>
      </c>
      <c r="B101" t="s">
        <v>322</v>
      </c>
      <c r="C101" s="14" t="s">
        <v>463</v>
      </c>
      <c r="D101" s="14" t="s">
        <v>458</v>
      </c>
      <c r="E101" s="5">
        <v>0</v>
      </c>
      <c r="F101" s="5">
        <v>13</v>
      </c>
      <c r="G101" s="5">
        <v>0</v>
      </c>
      <c r="I101" s="31"/>
      <c r="J101" s="31"/>
      <c r="K101" s="31"/>
      <c r="M101" s="31">
        <f>$K101*'POPULAÇÃO ATENDIDA SES'!X101</f>
        <v>0</v>
      </c>
      <c r="N101" s="31">
        <f>$K101*'POPULAÇÃO ATENDIDA SES'!Y101</f>
        <v>0</v>
      </c>
      <c r="O101" s="31">
        <f>$K101*'POPULAÇÃO ATENDIDA SES'!Z101</f>
        <v>0</v>
      </c>
      <c r="P101" s="31">
        <f>$K101*'POPULAÇÃO ATENDIDA SES'!AA101</f>
        <v>0</v>
      </c>
    </row>
    <row r="102" spans="1:16" x14ac:dyDescent="0.25">
      <c r="A102" s="1">
        <v>211</v>
      </c>
      <c r="B102" t="s">
        <v>323</v>
      </c>
      <c r="C102" s="14" t="s">
        <v>463</v>
      </c>
      <c r="D102" s="14" t="s">
        <v>458</v>
      </c>
      <c r="E102" s="5">
        <v>0</v>
      </c>
      <c r="F102" s="5">
        <v>0</v>
      </c>
      <c r="G102" s="5">
        <v>0</v>
      </c>
      <c r="I102" s="31"/>
      <c r="J102" s="31"/>
      <c r="K102" s="31"/>
      <c r="M102" s="31">
        <f>$K102*'POPULAÇÃO ATENDIDA SES'!X102</f>
        <v>0</v>
      </c>
      <c r="N102" s="31">
        <f>$K102*'POPULAÇÃO ATENDIDA SES'!Y102</f>
        <v>0</v>
      </c>
      <c r="O102" s="31">
        <f>$K102*'POPULAÇÃO ATENDIDA SES'!Z102</f>
        <v>0</v>
      </c>
      <c r="P102" s="31">
        <f>$K102*'POPULAÇÃO ATENDIDA SES'!AA102</f>
        <v>0</v>
      </c>
    </row>
    <row r="103" spans="1:16" x14ac:dyDescent="0.25">
      <c r="A103" s="1">
        <v>212</v>
      </c>
      <c r="B103" t="s">
        <v>324</v>
      </c>
      <c r="C103" s="14" t="s">
        <v>463</v>
      </c>
      <c r="D103" s="14" t="s">
        <v>459</v>
      </c>
      <c r="E103" s="5">
        <v>0</v>
      </c>
      <c r="F103" s="5">
        <v>0</v>
      </c>
      <c r="G103" s="5">
        <v>0</v>
      </c>
      <c r="I103" s="31"/>
      <c r="J103" s="31"/>
      <c r="K103" s="31"/>
      <c r="M103" s="31">
        <f>$K103*'POPULAÇÃO ATENDIDA SES'!X103</f>
        <v>0</v>
      </c>
      <c r="N103" s="31">
        <f>$K103*'POPULAÇÃO ATENDIDA SES'!Y103</f>
        <v>0</v>
      </c>
      <c r="O103" s="31">
        <f>$K103*'POPULAÇÃO ATENDIDA SES'!Z103</f>
        <v>0</v>
      </c>
      <c r="P103" s="31">
        <f>$K103*'POPULAÇÃO ATENDIDA SES'!AA103</f>
        <v>0</v>
      </c>
    </row>
    <row r="104" spans="1:16" x14ac:dyDescent="0.25">
      <c r="A104" s="1">
        <v>216</v>
      </c>
      <c r="B104" t="s">
        <v>325</v>
      </c>
      <c r="C104" s="14" t="s">
        <v>463</v>
      </c>
      <c r="D104" s="14" t="s">
        <v>460</v>
      </c>
      <c r="E104" s="5">
        <v>0</v>
      </c>
      <c r="F104" s="5">
        <v>0</v>
      </c>
      <c r="G104" s="5">
        <v>0</v>
      </c>
      <c r="I104" s="31"/>
      <c r="J104" s="31"/>
      <c r="K104" s="31"/>
      <c r="M104" s="31">
        <f>$K104*'POPULAÇÃO ATENDIDA SES'!X104</f>
        <v>0</v>
      </c>
      <c r="N104" s="31">
        <f>$K104*'POPULAÇÃO ATENDIDA SES'!Y104</f>
        <v>0</v>
      </c>
      <c r="O104" s="31">
        <f>$K104*'POPULAÇÃO ATENDIDA SES'!Z104</f>
        <v>0</v>
      </c>
      <c r="P104" s="31">
        <f>$K104*'POPULAÇÃO ATENDIDA SES'!AA104</f>
        <v>0</v>
      </c>
    </row>
    <row r="105" spans="1:16" x14ac:dyDescent="0.25">
      <c r="A105" s="1">
        <v>217</v>
      </c>
      <c r="B105" t="s">
        <v>326</v>
      </c>
      <c r="C105" s="14" t="s">
        <v>464</v>
      </c>
      <c r="D105" s="14" t="s">
        <v>460</v>
      </c>
      <c r="E105" s="5">
        <v>0</v>
      </c>
      <c r="F105" s="5">
        <v>0</v>
      </c>
      <c r="G105" s="5">
        <v>0</v>
      </c>
      <c r="I105" s="31"/>
      <c r="J105" s="31"/>
      <c r="K105" s="31"/>
      <c r="M105" s="31">
        <f>$K105*'POPULAÇÃO ATENDIDA SES'!X105</f>
        <v>0</v>
      </c>
      <c r="N105" s="31">
        <f>$K105*'POPULAÇÃO ATENDIDA SES'!Y105</f>
        <v>0</v>
      </c>
      <c r="O105" s="31">
        <f>$K105*'POPULAÇÃO ATENDIDA SES'!Z105</f>
        <v>0</v>
      </c>
      <c r="P105" s="31">
        <f>$K105*'POPULAÇÃO ATENDIDA SES'!AA105</f>
        <v>0</v>
      </c>
    </row>
    <row r="106" spans="1:16" x14ac:dyDescent="0.25">
      <c r="A106" s="1">
        <v>219</v>
      </c>
      <c r="B106" t="s">
        <v>327</v>
      </c>
      <c r="C106" s="14" t="s">
        <v>463</v>
      </c>
      <c r="D106" s="14" t="s">
        <v>458</v>
      </c>
      <c r="E106" s="5">
        <v>1911908</v>
      </c>
      <c r="F106" s="5">
        <v>1941209</v>
      </c>
      <c r="G106" s="5">
        <v>1982319</v>
      </c>
      <c r="I106" s="31">
        <f>IF(E106=0,"-",E106/'POPULAÇÃO ATENDIDA SES'!E106)</f>
        <v>46.132925120304634</v>
      </c>
      <c r="J106" s="31">
        <f>IF(F106=0,"-",F106/'POPULAÇÃO ATENDIDA SES'!F106)</f>
        <v>46.833015260177277</v>
      </c>
      <c r="K106" s="31">
        <f>IF(G106=0,"-",G106/'POPULAÇÃO ATENDIDA SES'!G106)</f>
        <v>47.557782187512451</v>
      </c>
      <c r="M106" s="31">
        <f>$K106*'POPULAÇÃO ATENDIDA SES'!X106</f>
        <v>2003572.222971197</v>
      </c>
      <c r="N106" s="31">
        <f>$K106*'POPULAÇÃO ATENDIDA SES'!Y106</f>
        <v>2254131.3941944232</v>
      </c>
      <c r="O106" s="31">
        <f>$K106*'POPULAÇÃO ATENDIDA SES'!Z106</f>
        <v>2276348.160965072</v>
      </c>
      <c r="P106" s="31">
        <f>$K106*'POPULAÇÃO ATENDIDA SES'!AA106</f>
        <v>2297818.8422844689</v>
      </c>
    </row>
    <row r="107" spans="1:16" x14ac:dyDescent="0.25">
      <c r="A107" s="1">
        <v>220</v>
      </c>
      <c r="B107" t="s">
        <v>328</v>
      </c>
      <c r="C107" s="14" t="s">
        <v>463</v>
      </c>
      <c r="D107" s="14" t="s">
        <v>458</v>
      </c>
      <c r="E107" s="5">
        <v>0</v>
      </c>
      <c r="F107" s="5">
        <v>0</v>
      </c>
      <c r="G107" s="5">
        <v>0</v>
      </c>
      <c r="I107" s="31"/>
      <c r="J107" s="31"/>
      <c r="K107" s="31"/>
      <c r="M107" s="31">
        <f>$K107*'POPULAÇÃO ATENDIDA SES'!X107</f>
        <v>0</v>
      </c>
      <c r="N107" s="31">
        <f>$K107*'POPULAÇÃO ATENDIDA SES'!Y107</f>
        <v>0</v>
      </c>
      <c r="O107" s="31">
        <f>$K107*'POPULAÇÃO ATENDIDA SES'!Z107</f>
        <v>0</v>
      </c>
      <c r="P107" s="31">
        <f>$K107*'POPULAÇÃO ATENDIDA SES'!AA107</f>
        <v>0</v>
      </c>
    </row>
    <row r="108" spans="1:16" x14ac:dyDescent="0.25">
      <c r="A108" s="1">
        <v>223</v>
      </c>
      <c r="B108" t="s">
        <v>329</v>
      </c>
      <c r="C108" s="14" t="s">
        <v>463</v>
      </c>
      <c r="D108" s="14" t="s">
        <v>460</v>
      </c>
      <c r="E108" s="5">
        <v>1244579</v>
      </c>
      <c r="F108" s="5">
        <v>1401224</v>
      </c>
      <c r="G108" s="5">
        <v>1407698</v>
      </c>
      <c r="I108" s="31">
        <f>IF(E108=0,"-",E108/'POPULAÇÃO ATENDIDA SES'!E108)</f>
        <v>45.789764994395938</v>
      </c>
      <c r="J108" s="31">
        <f>IF(F108=0,"-",F108/'POPULAÇÃO ATENDIDA SES'!F108)</f>
        <v>50.625157234449517</v>
      </c>
      <c r="K108" s="31">
        <f>IF(G108=0,"-",G108/'POPULAÇÃO ATENDIDA SES'!G108)</f>
        <v>49.835442617810202</v>
      </c>
      <c r="M108" s="31">
        <f>$K108*'POPULAÇÃO ATENDIDA SES'!X108</f>
        <v>1407698</v>
      </c>
      <c r="N108" s="31">
        <f>$K108*'POPULAÇÃO ATENDIDA SES'!Y108</f>
        <v>1422190.1855618013</v>
      </c>
      <c r="O108" s="31">
        <f>$K108*'POPULAÇÃO ATENDIDA SES'!Z108</f>
        <v>1436193.3709972845</v>
      </c>
      <c r="P108" s="31">
        <f>$K108*'POPULAÇÃO ATENDIDA SES'!AA108</f>
        <v>1818782.8511478317</v>
      </c>
    </row>
    <row r="109" spans="1:16" x14ac:dyDescent="0.25">
      <c r="B109" t="s">
        <v>330</v>
      </c>
      <c r="C109" s="14" t="s">
        <v>463</v>
      </c>
      <c r="D109" s="14" t="s">
        <v>460</v>
      </c>
      <c r="E109" s="5">
        <v>0</v>
      </c>
      <c r="F109" s="5">
        <v>0</v>
      </c>
      <c r="G109" s="5">
        <v>0</v>
      </c>
      <c r="I109" s="31"/>
      <c r="J109" s="31"/>
      <c r="K109" s="31"/>
      <c r="M109" s="31">
        <f>$K109*'POPULAÇÃO ATENDIDA SES'!X109</f>
        <v>0</v>
      </c>
      <c r="N109" s="31">
        <f>$K109*'POPULAÇÃO ATENDIDA SES'!Y109</f>
        <v>0</v>
      </c>
      <c r="O109" s="31">
        <f>$K109*'POPULAÇÃO ATENDIDA SES'!Z109</f>
        <v>0</v>
      </c>
      <c r="P109" s="31">
        <f>$K109*'POPULAÇÃO ATENDIDA SES'!AA109</f>
        <v>0</v>
      </c>
    </row>
    <row r="110" spans="1:16" x14ac:dyDescent="0.25">
      <c r="B110" t="s">
        <v>331</v>
      </c>
      <c r="C110" s="14" t="s">
        <v>464</v>
      </c>
      <c r="D110" s="14" t="s">
        <v>460</v>
      </c>
      <c r="E110" s="5">
        <v>1144986</v>
      </c>
      <c r="F110" s="5">
        <v>1186391</v>
      </c>
      <c r="G110" s="5">
        <v>1221617</v>
      </c>
      <c r="I110" s="31">
        <f>IF(E110=0,"-",E110/'POPULAÇÃO ATENDIDA SES'!E110)</f>
        <v>48.368070903981156</v>
      </c>
      <c r="J110" s="31">
        <f>IF(F110=0,"-",F110/'POPULAÇÃO ATENDIDA SES'!F110)</f>
        <v>49.546697732648404</v>
      </c>
      <c r="K110" s="31">
        <f>IF(G110=0,"-",G110/'POPULAÇÃO ATENDIDA SES'!G110)</f>
        <v>49.919706234299376</v>
      </c>
      <c r="M110" s="31">
        <f>$K110*'POPULAÇÃO ATENDIDA SES'!X110</f>
        <v>1234733.5428571429</v>
      </c>
      <c r="N110" s="31">
        <f>$K110*'POPULAÇÃO ATENDIDA SES'!Y110</f>
        <v>1247437.2163265306</v>
      </c>
      <c r="O110" s="31">
        <f>$K110*'POPULAÇÃO ATENDIDA SES'!Z110</f>
        <v>1259728.0204081633</v>
      </c>
      <c r="P110" s="31">
        <f>$K110*'POPULAÇÃO ATENDIDA SES'!AA110</f>
        <v>1271605.9551020409</v>
      </c>
    </row>
    <row r="111" spans="1:16" x14ac:dyDescent="0.25">
      <c r="B111" t="s">
        <v>332</v>
      </c>
      <c r="C111" s="14" t="s">
        <v>465</v>
      </c>
      <c r="D111" s="14" t="s">
        <v>458</v>
      </c>
      <c r="E111" s="5">
        <v>0</v>
      </c>
      <c r="F111" s="5">
        <v>0</v>
      </c>
      <c r="G111" s="5">
        <v>0</v>
      </c>
      <c r="I111" s="31"/>
      <c r="J111" s="31"/>
      <c r="K111" s="31"/>
      <c r="M111" s="31">
        <f>$K111*'POPULAÇÃO ATENDIDA SES'!X111</f>
        <v>0</v>
      </c>
      <c r="N111" s="31">
        <f>$K111*'POPULAÇÃO ATENDIDA SES'!Y111</f>
        <v>0</v>
      </c>
      <c r="O111" s="31">
        <f>$K111*'POPULAÇÃO ATENDIDA SES'!Z111</f>
        <v>0</v>
      </c>
      <c r="P111" s="31">
        <f>$K111*'POPULAÇÃO ATENDIDA SES'!AA111</f>
        <v>0</v>
      </c>
    </row>
    <row r="112" spans="1:16" x14ac:dyDescent="0.25">
      <c r="B112" t="s">
        <v>333</v>
      </c>
      <c r="C112" s="14" t="s">
        <v>465</v>
      </c>
      <c r="D112" s="14" t="s">
        <v>458</v>
      </c>
      <c r="E112" s="5">
        <v>0</v>
      </c>
      <c r="F112" s="5">
        <v>0</v>
      </c>
      <c r="G112" s="5">
        <v>0</v>
      </c>
      <c r="I112" s="31"/>
      <c r="J112" s="31"/>
      <c r="K112" s="31"/>
      <c r="M112" s="31">
        <f>$K112*'POPULAÇÃO ATENDIDA SES'!X112</f>
        <v>0</v>
      </c>
      <c r="N112" s="31">
        <f>$K112*'POPULAÇÃO ATENDIDA SES'!Y112</f>
        <v>0</v>
      </c>
      <c r="O112" s="31">
        <f>$K112*'POPULAÇÃO ATENDIDA SES'!Z112</f>
        <v>0</v>
      </c>
      <c r="P112" s="31">
        <f>$K112*'POPULAÇÃO ATENDIDA SES'!AA112</f>
        <v>0</v>
      </c>
    </row>
    <row r="113" spans="2:16" x14ac:dyDescent="0.25">
      <c r="B113" t="s">
        <v>334</v>
      </c>
      <c r="C113" s="14" t="s">
        <v>463</v>
      </c>
      <c r="D113" s="14" t="s">
        <v>460</v>
      </c>
      <c r="E113" s="5">
        <v>0</v>
      </c>
      <c r="F113" s="5">
        <v>0</v>
      </c>
      <c r="G113" s="5">
        <v>0</v>
      </c>
      <c r="I113" s="31"/>
      <c r="J113" s="31"/>
      <c r="K113" s="31"/>
      <c r="M113" s="31">
        <f>$K113*'POPULAÇÃO ATENDIDA SES'!X113</f>
        <v>0</v>
      </c>
      <c r="N113" s="31">
        <f>$K113*'POPULAÇÃO ATENDIDA SES'!Y113</f>
        <v>0</v>
      </c>
      <c r="O113" s="31">
        <f>$K113*'POPULAÇÃO ATENDIDA SES'!Z113</f>
        <v>0</v>
      </c>
      <c r="P113" s="31">
        <f>$K113*'POPULAÇÃO ATENDIDA SES'!AA113</f>
        <v>0</v>
      </c>
    </row>
    <row r="114" spans="2:16" x14ac:dyDescent="0.25">
      <c r="B114" t="s">
        <v>335</v>
      </c>
      <c r="C114" s="14" t="s">
        <v>463</v>
      </c>
      <c r="D114" s="14" t="s">
        <v>458</v>
      </c>
      <c r="E114" s="5">
        <v>0</v>
      </c>
      <c r="F114" s="5">
        <v>0</v>
      </c>
      <c r="G114" s="5">
        <v>0</v>
      </c>
      <c r="I114" s="31"/>
      <c r="J114" s="31"/>
      <c r="K114" s="31"/>
      <c r="M114" s="31">
        <f>$K114*'POPULAÇÃO ATENDIDA SES'!X114</f>
        <v>0</v>
      </c>
      <c r="N114" s="31">
        <f>$K114*'POPULAÇÃO ATENDIDA SES'!Y114</f>
        <v>0</v>
      </c>
      <c r="O114" s="31">
        <f>$K114*'POPULAÇÃO ATENDIDA SES'!Z114</f>
        <v>0</v>
      </c>
      <c r="P114" s="31">
        <f>$K114*'POPULAÇÃO ATENDIDA SES'!AA114</f>
        <v>0</v>
      </c>
    </row>
    <row r="115" spans="2:16" x14ac:dyDescent="0.25">
      <c r="B115" t="s">
        <v>336</v>
      </c>
      <c r="C115" s="14" t="s">
        <v>463</v>
      </c>
      <c r="D115" s="14" t="s">
        <v>460</v>
      </c>
      <c r="E115" s="5">
        <v>0</v>
      </c>
      <c r="F115" s="5">
        <v>0</v>
      </c>
      <c r="G115" s="5">
        <v>0</v>
      </c>
      <c r="I115" s="31"/>
      <c r="J115" s="31"/>
      <c r="K115" s="31"/>
      <c r="M115" s="31">
        <f>$K115*'POPULAÇÃO ATENDIDA SES'!X115</f>
        <v>0</v>
      </c>
      <c r="N115" s="31">
        <f>$K115*'POPULAÇÃO ATENDIDA SES'!Y115</f>
        <v>0</v>
      </c>
      <c r="O115" s="31">
        <f>$K115*'POPULAÇÃO ATENDIDA SES'!Z115</f>
        <v>0</v>
      </c>
      <c r="P115" s="31">
        <f>$K115*'POPULAÇÃO ATENDIDA SES'!AA115</f>
        <v>0</v>
      </c>
    </row>
    <row r="116" spans="2:16" x14ac:dyDescent="0.25">
      <c r="B116" t="s">
        <v>337</v>
      </c>
      <c r="C116" s="14" t="s">
        <v>463</v>
      </c>
      <c r="D116" s="14" t="s">
        <v>458</v>
      </c>
      <c r="E116" s="5">
        <v>965022</v>
      </c>
      <c r="F116" s="5">
        <v>967195</v>
      </c>
      <c r="G116" s="5">
        <v>996864</v>
      </c>
      <c r="I116" s="31">
        <f>IF(E116=0,"-",E116/'POPULAÇÃO ATENDIDA SES'!E116)</f>
        <v>44.635615171137836</v>
      </c>
      <c r="J116" s="31">
        <f>IF(F116=0,"-",F116/'POPULAÇÃO ATENDIDA SES'!F116)</f>
        <v>44.736123959296947</v>
      </c>
      <c r="K116" s="31">
        <f>IF(G116=0,"-",G116/'POPULAÇÃO ATENDIDA SES'!G116)</f>
        <v>46.108418131359855</v>
      </c>
      <c r="M116" s="31">
        <f>$K116*'POPULAÇÃO ATENDIDA SES'!X116</f>
        <v>1007586.7020859645</v>
      </c>
      <c r="N116" s="31">
        <f>$K116*'POPULAÇÃO ATENDIDA SES'!Y116</f>
        <v>1017918.6984279059</v>
      </c>
      <c r="O116" s="31">
        <f>$K116*'POPULAÇÃO ATENDIDA SES'!Z116</f>
        <v>1027946.8125244961</v>
      </c>
      <c r="P116" s="31">
        <f>$K116*'POPULAÇÃO ATENDIDA SES'!AA116</f>
        <v>1037671.044375735</v>
      </c>
    </row>
    <row r="117" spans="2:16" x14ac:dyDescent="0.25">
      <c r="B117" t="s">
        <v>338</v>
      </c>
      <c r="C117" s="14" t="s">
        <v>463</v>
      </c>
      <c r="D117" s="14" t="s">
        <v>460</v>
      </c>
      <c r="E117" s="5">
        <v>0</v>
      </c>
      <c r="F117" s="5">
        <v>0</v>
      </c>
      <c r="G117" s="5">
        <v>0</v>
      </c>
      <c r="I117" s="31"/>
      <c r="J117" s="31"/>
      <c r="K117" s="31"/>
      <c r="M117" s="31">
        <f>$K117*'POPULAÇÃO ATENDIDA SES'!X117</f>
        <v>0</v>
      </c>
      <c r="N117" s="31">
        <f>$K117*'POPULAÇÃO ATENDIDA SES'!Y117</f>
        <v>0</v>
      </c>
      <c r="O117" s="31">
        <f>$K117*'POPULAÇÃO ATENDIDA SES'!Z117</f>
        <v>0</v>
      </c>
      <c r="P117" s="31">
        <f>$K117*'POPULAÇÃO ATENDIDA SES'!AA117</f>
        <v>0</v>
      </c>
    </row>
    <row r="118" spans="2:16" x14ac:dyDescent="0.25">
      <c r="B118" t="s">
        <v>339</v>
      </c>
      <c r="C118" s="14" t="s">
        <v>463</v>
      </c>
      <c r="D118" s="14" t="s">
        <v>458</v>
      </c>
      <c r="E118" s="5">
        <v>333190</v>
      </c>
      <c r="F118" s="5">
        <v>343692</v>
      </c>
      <c r="G118" s="5">
        <v>342655</v>
      </c>
      <c r="I118" s="31">
        <f>IF(E118=0,"-",E118/'POPULAÇÃO ATENDIDA SES'!E118)</f>
        <v>55.881331993997172</v>
      </c>
      <c r="J118" s="31">
        <f>IF(F118=0,"-",F118/'POPULAÇÃO ATENDIDA SES'!F118)</f>
        <v>57.447366073065723</v>
      </c>
      <c r="K118" s="31">
        <f>IF(G118=0,"-",G118/'POPULAÇÃO ATENDIDA SES'!G118)</f>
        <v>57.079961704260676</v>
      </c>
      <c r="M118" s="31">
        <f>$K118*'POPULAÇÃO ATENDIDA SES'!X118</f>
        <v>346276.74811256008</v>
      </c>
      <c r="N118" s="31">
        <f>$K118*'POPULAÇÃO ATENDIDA SES'!Y118</f>
        <v>349851.46053534665</v>
      </c>
      <c r="O118" s="31">
        <f>$K118*'POPULAÇÃO ATENDIDA SES'!Z118</f>
        <v>353285.06588881265</v>
      </c>
      <c r="P118" s="31">
        <f>$K118*'POPULAÇÃO ATENDIDA SES'!AA118</f>
        <v>356624.59986273164</v>
      </c>
    </row>
    <row r="119" spans="2:16" x14ac:dyDescent="0.25">
      <c r="B119" t="s">
        <v>340</v>
      </c>
      <c r="C119" s="14" t="s">
        <v>463</v>
      </c>
      <c r="D119" s="14" t="s">
        <v>458</v>
      </c>
      <c r="E119" s="5">
        <v>6789892</v>
      </c>
      <c r="F119" s="5">
        <v>7104690</v>
      </c>
      <c r="G119" s="5">
        <v>7245122</v>
      </c>
      <c r="I119" s="31">
        <f>IF(E119=0,"-",E119/'POPULAÇÃO ATENDIDA SES'!E119)</f>
        <v>65.097110547556525</v>
      </c>
      <c r="J119" s="31">
        <f>IF(F119=0,"-",F119/'POPULAÇÃO ATENDIDA SES'!F119)</f>
        <v>67.474186236777186</v>
      </c>
      <c r="K119" s="31">
        <f>IF(G119=0,"-",G119/'POPULAÇÃO ATENDIDA SES'!G119)</f>
        <v>68.160364150129581</v>
      </c>
      <c r="M119" s="31">
        <f>$K119*'POPULAÇÃO ATENDIDA SES'!X119</f>
        <v>7322898.4872730644</v>
      </c>
      <c r="N119" s="31">
        <f>$K119*'POPULAÇÃO ATENDIDA SES'!Y119</f>
        <v>7398252.8694061385</v>
      </c>
      <c r="O119" s="31">
        <f>$K119*'POPULAÇÃO ATENDIDA SES'!Z119</f>
        <v>7471185.1463992195</v>
      </c>
      <c r="P119" s="31">
        <f>$K119*'POPULAÇÃO ATENDIDA SES'!AA119</f>
        <v>7541628.0375539763</v>
      </c>
    </row>
    <row r="120" spans="2:16" x14ac:dyDescent="0.25">
      <c r="B120" t="s">
        <v>341</v>
      </c>
      <c r="C120" s="14" t="s">
        <v>463</v>
      </c>
      <c r="D120" s="14" t="s">
        <v>460</v>
      </c>
      <c r="E120" s="5">
        <v>0</v>
      </c>
      <c r="F120" s="5">
        <v>0</v>
      </c>
      <c r="G120" s="5">
        <v>0</v>
      </c>
      <c r="I120" s="31"/>
      <c r="J120" s="31"/>
      <c r="K120" s="31"/>
      <c r="M120" s="31">
        <f>$K120*'POPULAÇÃO ATENDIDA SES'!X120</f>
        <v>0</v>
      </c>
      <c r="N120" s="31">
        <f>$K120*'POPULAÇÃO ATENDIDA SES'!Y120</f>
        <v>0</v>
      </c>
      <c r="O120" s="31">
        <f>$K120*'POPULAÇÃO ATENDIDA SES'!Z120</f>
        <v>0</v>
      </c>
      <c r="P120" s="31">
        <f>$K120*'POPULAÇÃO ATENDIDA SES'!AA120</f>
        <v>0</v>
      </c>
    </row>
    <row r="121" spans="2:16" x14ac:dyDescent="0.25">
      <c r="B121" t="s">
        <v>342</v>
      </c>
      <c r="C121" s="14" t="s">
        <v>464</v>
      </c>
      <c r="D121" s="14" t="s">
        <v>460</v>
      </c>
      <c r="E121" s="5">
        <v>0</v>
      </c>
      <c r="F121" s="5">
        <v>0</v>
      </c>
      <c r="G121" s="5">
        <v>0</v>
      </c>
      <c r="I121" s="31"/>
      <c r="J121" s="31"/>
      <c r="K121" s="31"/>
      <c r="M121" s="31">
        <f>$K121*'POPULAÇÃO ATENDIDA SES'!X121</f>
        <v>0</v>
      </c>
      <c r="N121" s="31">
        <f>$K121*'POPULAÇÃO ATENDIDA SES'!Y121</f>
        <v>0</v>
      </c>
      <c r="O121" s="31">
        <f>$K121*'POPULAÇÃO ATENDIDA SES'!Z121</f>
        <v>0</v>
      </c>
      <c r="P121" s="31">
        <f>$K121*'POPULAÇÃO ATENDIDA SES'!AA121</f>
        <v>0</v>
      </c>
    </row>
    <row r="122" spans="2:16" x14ac:dyDescent="0.25">
      <c r="B122" t="s">
        <v>343</v>
      </c>
      <c r="C122" s="14" t="s">
        <v>463</v>
      </c>
      <c r="D122" s="14" t="s">
        <v>458</v>
      </c>
      <c r="E122" s="5">
        <v>1090497</v>
      </c>
      <c r="F122" s="5">
        <v>1136366</v>
      </c>
      <c r="G122" s="5">
        <v>1151495</v>
      </c>
      <c r="I122" s="31">
        <f>IF(E122=0,"-",E122/'POPULAÇÃO ATENDIDA SES'!E122)</f>
        <v>41.075813662691679</v>
      </c>
      <c r="J122" s="31">
        <f>IF(F122=0,"-",F122/'POPULAÇÃO ATENDIDA SES'!F122)</f>
        <v>42.582694139126936</v>
      </c>
      <c r="K122" s="31">
        <f>IF(G122=0,"-",G122/'POPULAÇÃO ATENDIDA SES'!G122)</f>
        <v>42.698943603895188</v>
      </c>
      <c r="M122" s="31">
        <f>$K122*'POPULAÇÃO ATENDIDA SES'!X122</f>
        <v>1163799.6232492691</v>
      </c>
      <c r="N122" s="31">
        <f>$K122*'POPULAÇÃO ATENDIDA SES'!Y122</f>
        <v>1175775.1104856974</v>
      </c>
      <c r="O122" s="31">
        <f>$K122*'POPULAÇÃO ATENDIDA SES'!Z122</f>
        <v>1187345.5072447835</v>
      </c>
      <c r="P122" s="31">
        <f>$K122*'POPULAÇÃO ATENDIDA SES'!AA122</f>
        <v>1795334.8812197538</v>
      </c>
    </row>
    <row r="123" spans="2:16" x14ac:dyDescent="0.25">
      <c r="B123" t="s">
        <v>344</v>
      </c>
      <c r="C123" s="14" t="s">
        <v>463</v>
      </c>
      <c r="D123" s="14" t="s">
        <v>460</v>
      </c>
      <c r="E123" s="5">
        <v>5865322</v>
      </c>
      <c r="F123" s="5">
        <v>6037735</v>
      </c>
      <c r="G123" s="5">
        <v>6102640</v>
      </c>
      <c r="I123" s="31">
        <f>IF(E123=0,"-",E123/'POPULAÇÃO ATENDIDA SES'!E123)</f>
        <v>61.193923726682605</v>
      </c>
      <c r="J123" s="31">
        <f>IF(F123=0,"-",F123/'POPULAÇÃO ATENDIDA SES'!F123)</f>
        <v>62.319685910438615</v>
      </c>
      <c r="K123" s="31">
        <f>IF(G123=0,"-",G123/'POPULAÇÃO ATENDIDA SES'!G123)</f>
        <v>62.316596584015805</v>
      </c>
      <c r="M123" s="31">
        <f>$K123*'POPULAÇÃO ATENDIDA SES'!X123</f>
        <v>6168069.8865543269</v>
      </c>
      <c r="N123" s="31">
        <f>$K123*'POPULAÇÃO ATENDIDA SES'!Y123</f>
        <v>6231537.4897255814</v>
      </c>
      <c r="O123" s="31">
        <f>$K123*'POPULAÇÃO ATENDIDA SES'!Z123</f>
        <v>6292981.4881580416</v>
      </c>
      <c r="P123" s="31">
        <f>$K123*'POPULAÇÃO ATENDIDA SES'!AA123</f>
        <v>6352340.5604959885</v>
      </c>
    </row>
    <row r="124" spans="2:16" x14ac:dyDescent="0.25">
      <c r="B124" t="s">
        <v>345</v>
      </c>
      <c r="C124" s="14" t="s">
        <v>463</v>
      </c>
      <c r="D124" s="14" t="s">
        <v>460</v>
      </c>
      <c r="E124" s="5">
        <v>0</v>
      </c>
      <c r="F124" s="5">
        <v>0</v>
      </c>
      <c r="G124" s="5">
        <v>0</v>
      </c>
      <c r="I124" s="31"/>
      <c r="J124" s="31"/>
      <c r="K124" s="31"/>
      <c r="M124" s="31">
        <f>$K124*'POPULAÇÃO ATENDIDA SES'!X124</f>
        <v>0</v>
      </c>
      <c r="N124" s="31">
        <f>$K124*'POPULAÇÃO ATENDIDA SES'!Y124</f>
        <v>0</v>
      </c>
      <c r="O124" s="31">
        <f>$K124*'POPULAÇÃO ATENDIDA SES'!Z124</f>
        <v>0</v>
      </c>
      <c r="P124" s="31">
        <f>$K124*'POPULAÇÃO ATENDIDA SES'!AA124</f>
        <v>0</v>
      </c>
    </row>
    <row r="125" spans="2:16" x14ac:dyDescent="0.25">
      <c r="B125" t="s">
        <v>346</v>
      </c>
      <c r="C125" s="14" t="s">
        <v>463</v>
      </c>
      <c r="D125" s="14" t="s">
        <v>458</v>
      </c>
      <c r="E125" s="5">
        <v>0</v>
      </c>
      <c r="F125" s="5">
        <v>0</v>
      </c>
      <c r="G125" s="5">
        <v>0</v>
      </c>
      <c r="I125" s="31"/>
      <c r="J125" s="31"/>
      <c r="K125" s="31"/>
      <c r="M125" s="31">
        <f>$K125*'POPULAÇÃO ATENDIDA SES'!X125</f>
        <v>0</v>
      </c>
      <c r="N125" s="31">
        <f>$K125*'POPULAÇÃO ATENDIDA SES'!Y125</f>
        <v>0</v>
      </c>
      <c r="O125" s="31">
        <f>$K125*'POPULAÇÃO ATENDIDA SES'!Z125</f>
        <v>0</v>
      </c>
      <c r="P125" s="31">
        <f>$K125*'POPULAÇÃO ATENDIDA SES'!AA125</f>
        <v>0</v>
      </c>
    </row>
    <row r="126" spans="2:16" x14ac:dyDescent="0.25">
      <c r="B126" t="s">
        <v>347</v>
      </c>
      <c r="C126" s="14" t="s">
        <v>464</v>
      </c>
      <c r="D126" s="14" t="s">
        <v>460</v>
      </c>
      <c r="E126" s="5">
        <v>350089</v>
      </c>
      <c r="F126" s="5">
        <v>368046</v>
      </c>
      <c r="G126" s="5">
        <v>385589</v>
      </c>
      <c r="I126" s="31">
        <f>IF(E126=0,"-",E126/'POPULAÇÃO ATENDIDA SES'!E126)</f>
        <v>50.553028667038205</v>
      </c>
      <c r="J126" s="31">
        <f>IF(F126=0,"-",F126/'POPULAÇÃO ATENDIDA SES'!F126)</f>
        <v>52.981785540846552</v>
      </c>
      <c r="K126" s="31">
        <f>IF(G126=0,"-",G126/'POPULAÇÃO ATENDIDA SES'!G126)</f>
        <v>55.335633826776899</v>
      </c>
      <c r="M126" s="31">
        <f>$K126*'POPULAÇÃO ATENDIDA SES'!X126</f>
        <v>389769.25675861118</v>
      </c>
      <c r="N126" s="31">
        <f>$K126*'POPULAÇÃO ATENDIDA SES'!Y126</f>
        <v>393737.85494716617</v>
      </c>
      <c r="O126" s="31">
        <f>$K126*'POPULAÇÃO ATENDIDA SES'!Z126</f>
        <v>397653.53849320713</v>
      </c>
      <c r="P126" s="31">
        <f>$K126*'POPULAÇÃO ATENDIDA SES'!AA126</f>
        <v>401410.4781117058</v>
      </c>
    </row>
    <row r="127" spans="2:16" x14ac:dyDescent="0.25">
      <c r="B127" t="s">
        <v>348</v>
      </c>
      <c r="C127" s="14" t="s">
        <v>463</v>
      </c>
      <c r="D127" s="14" t="s">
        <v>460</v>
      </c>
      <c r="E127" s="5">
        <v>668630</v>
      </c>
      <c r="F127" s="5">
        <v>682120</v>
      </c>
      <c r="G127" s="5">
        <v>680830</v>
      </c>
      <c r="I127" s="31">
        <f>IF(E127=0,"-",E127/'POPULAÇÃO ATENDIDA SES'!E127)</f>
        <v>43.897970095570642</v>
      </c>
      <c r="J127" s="31">
        <f>IF(F127=0,"-",F127/'POPULAÇÃO ATENDIDA SES'!F127)</f>
        <v>44.705728142613708</v>
      </c>
      <c r="K127" s="31">
        <f>IF(G127=0,"-",G127/'POPULAÇÃO ATENDIDA SES'!G127)</f>
        <v>44.62118233058068</v>
      </c>
      <c r="M127" s="31">
        <f>$K127*'POPULAÇÃO ATENDIDA SES'!X127</f>
        <v>688139.91114402073</v>
      </c>
      <c r="N127" s="31">
        <f>$K127*'POPULAÇÃO ATENDIDA SES'!Y127</f>
        <v>695197.75638652348</v>
      </c>
      <c r="O127" s="31">
        <f>$K127*'POPULAÇÃO ATENDIDA SES'!Z127</f>
        <v>702045.54671109468</v>
      </c>
      <c r="P127" s="31">
        <f>$K127*'POPULAÇÃO ATENDIDA SES'!AA127</f>
        <v>708683.28211773408</v>
      </c>
    </row>
    <row r="128" spans="2:16" x14ac:dyDescent="0.25">
      <c r="B128" t="s">
        <v>349</v>
      </c>
      <c r="C128" s="14" t="s">
        <v>463</v>
      </c>
      <c r="D128" s="14" t="s">
        <v>460</v>
      </c>
      <c r="E128" s="5">
        <v>91877</v>
      </c>
      <c r="F128" s="5">
        <v>96368</v>
      </c>
      <c r="G128" s="5">
        <v>97839</v>
      </c>
      <c r="I128" s="31">
        <f>IF(E128=0,"-",E128/'POPULAÇÃO ATENDIDA SES'!E128)</f>
        <v>88.687804295108748</v>
      </c>
      <c r="J128" s="31">
        <f>IF(F128=0,"-",F128/'POPULAÇÃO ATENDIDA SES'!F128)</f>
        <v>91.333245697595487</v>
      </c>
      <c r="K128" s="31">
        <f>IF(G128=0,"-",G128/'POPULAÇÃO ATENDIDA SES'!G128)</f>
        <v>91.043097119802084</v>
      </c>
      <c r="M128" s="31">
        <f>$K128*'POPULAÇÃO ATENDIDA SES'!X128</f>
        <v>98966.827089337166</v>
      </c>
      <c r="N128" s="31">
        <f>$K128*'POPULAÇÃO ATENDIDA SES'!Y128</f>
        <v>99906.682997118143</v>
      </c>
      <c r="O128" s="31">
        <f>$K128*'POPULAÇÃO ATENDIDA SES'!Z128</f>
        <v>100940.52449567721</v>
      </c>
      <c r="P128" s="31">
        <f>$K128*'POPULAÇÃO ATENDIDA SES'!AA128</f>
        <v>101880.3804034582</v>
      </c>
    </row>
    <row r="129" spans="2:16" x14ac:dyDescent="0.25">
      <c r="B129" t="s">
        <v>350</v>
      </c>
      <c r="C129" s="14" t="s">
        <v>463</v>
      </c>
      <c r="D129" s="14" t="s">
        <v>459</v>
      </c>
      <c r="E129" s="5">
        <v>1993219</v>
      </c>
      <c r="F129" s="5">
        <v>2146314</v>
      </c>
      <c r="G129" s="5">
        <v>2265242</v>
      </c>
      <c r="I129" s="31">
        <f>IF(E129=0,"-",E129/'POPULAÇÃO ATENDIDA SES'!E129)</f>
        <v>40.015375618975668</v>
      </c>
      <c r="J129" s="31">
        <f>IF(F129=0,"-",F129/'POPULAÇÃO ATENDIDA SES'!F129)</f>
        <v>39.807026852347256</v>
      </c>
      <c r="K129" s="31">
        <f>IF(G129=0,"-",G129/'POPULAÇÃO ATENDIDA SES'!G129)</f>
        <v>40.014670124977989</v>
      </c>
      <c r="M129" s="31">
        <f>$K129*'POPULAÇÃO ATENDIDA SES'!X129</f>
        <v>6811670.3577991202</v>
      </c>
      <c r="N129" s="31">
        <f>$K129*'POPULAÇÃO ATENDIDA SES'!Y129</f>
        <v>6881757.0932598114</v>
      </c>
      <c r="O129" s="31">
        <f>$K129*'POPULAÇÃO ATENDIDA SES'!Z129</f>
        <v>6949601.8330103531</v>
      </c>
      <c r="P129" s="31">
        <f>$K129*'POPULAÇÃO ATENDIDA SES'!AA129</f>
        <v>7015172.0843592975</v>
      </c>
    </row>
    <row r="130" spans="2:16" x14ac:dyDescent="0.25">
      <c r="B130" t="s">
        <v>351</v>
      </c>
      <c r="C130" s="14" t="s">
        <v>464</v>
      </c>
      <c r="D130" s="14" t="s">
        <v>460</v>
      </c>
      <c r="E130" s="5">
        <v>0</v>
      </c>
      <c r="F130" s="5">
        <v>0</v>
      </c>
      <c r="G130" s="5">
        <v>0</v>
      </c>
      <c r="I130" s="31"/>
      <c r="J130" s="31"/>
      <c r="K130" s="31"/>
      <c r="M130" s="31">
        <f>$K130*'POPULAÇÃO ATENDIDA SES'!X130</f>
        <v>0</v>
      </c>
      <c r="N130" s="31">
        <f>$K130*'POPULAÇÃO ATENDIDA SES'!Y130</f>
        <v>0</v>
      </c>
      <c r="O130" s="31">
        <f>$K130*'POPULAÇÃO ATENDIDA SES'!Z130</f>
        <v>0</v>
      </c>
      <c r="P130" s="31">
        <f>$K130*'POPULAÇÃO ATENDIDA SES'!AA130</f>
        <v>0</v>
      </c>
    </row>
    <row r="131" spans="2:16" x14ac:dyDescent="0.25">
      <c r="B131" t="s">
        <v>352</v>
      </c>
      <c r="C131" s="14" t="s">
        <v>463</v>
      </c>
      <c r="D131" s="14" t="s">
        <v>459</v>
      </c>
      <c r="E131" s="5">
        <v>0</v>
      </c>
      <c r="F131" s="5">
        <v>0</v>
      </c>
      <c r="G131" s="5">
        <v>0</v>
      </c>
      <c r="I131" s="31"/>
      <c r="J131" s="31"/>
      <c r="K131" s="31"/>
      <c r="M131" s="31">
        <f>$K131*'POPULAÇÃO ATENDIDA SES'!X131</f>
        <v>0</v>
      </c>
      <c r="N131" s="31">
        <f>$K131*'POPULAÇÃO ATENDIDA SES'!Y131</f>
        <v>0</v>
      </c>
      <c r="O131" s="31">
        <f>$K131*'POPULAÇÃO ATENDIDA SES'!Z131</f>
        <v>0</v>
      </c>
      <c r="P131" s="31">
        <f>$K131*'POPULAÇÃO ATENDIDA SES'!AA131</f>
        <v>0</v>
      </c>
    </row>
    <row r="132" spans="2:16" x14ac:dyDescent="0.25">
      <c r="B132" t="s">
        <v>353</v>
      </c>
      <c r="C132" s="14" t="s">
        <v>463</v>
      </c>
      <c r="D132" s="14" t="s">
        <v>458</v>
      </c>
      <c r="E132" s="5">
        <v>303642</v>
      </c>
      <c r="F132" s="5">
        <v>310282</v>
      </c>
      <c r="G132" s="5">
        <v>325362</v>
      </c>
      <c r="I132" s="31">
        <f>IF(E132=0,"-",E132/'POPULAÇÃO ATENDIDA SES'!E132)</f>
        <v>48.964457881684169</v>
      </c>
      <c r="J132" s="31">
        <f>IF(F132=0,"-",F132/'POPULAÇÃO ATENDIDA SES'!F132)</f>
        <v>49.565612000053164</v>
      </c>
      <c r="K132" s="31">
        <f>IF(G132=0,"-",G132/'POPULAÇÃO ATENDIDA SES'!G132)</f>
        <v>51.515237878096976</v>
      </c>
      <c r="M132" s="31">
        <f>$K132*'POPULAÇÃO ATENDIDA SES'!X132</f>
        <v>328849.73952686053</v>
      </c>
      <c r="N132" s="31">
        <f>$K132*'POPULAÇÃO ATENDIDA SES'!Y132</f>
        <v>332217.2121734845</v>
      </c>
      <c r="O132" s="31">
        <f>$K132*'POPULAÇÃO ATENDIDA SES'!Z132</f>
        <v>335504.50689995068</v>
      </c>
      <c r="P132" s="31">
        <f>$K132*'POPULAÇÃO ATENDIDA SES'!AA132</f>
        <v>338671.53474618035</v>
      </c>
    </row>
    <row r="133" spans="2:16" x14ac:dyDescent="0.25">
      <c r="B133" t="s">
        <v>354</v>
      </c>
      <c r="C133" s="14" t="s">
        <v>463</v>
      </c>
      <c r="D133" s="14" t="s">
        <v>459</v>
      </c>
      <c r="E133" s="5">
        <v>0</v>
      </c>
      <c r="F133" s="5">
        <v>0</v>
      </c>
      <c r="G133" s="5">
        <v>0</v>
      </c>
      <c r="I133" s="31"/>
      <c r="J133" s="31"/>
      <c r="K133" s="31"/>
      <c r="M133" s="31">
        <f>$K133*'POPULAÇÃO ATENDIDA SES'!X133</f>
        <v>0</v>
      </c>
      <c r="N133" s="31">
        <f>$K133*'POPULAÇÃO ATENDIDA SES'!Y133</f>
        <v>0</v>
      </c>
      <c r="O133" s="31">
        <f>$K133*'POPULAÇÃO ATENDIDA SES'!Z133</f>
        <v>0</v>
      </c>
      <c r="P133" s="31">
        <f>$K133*'POPULAÇÃO ATENDIDA SES'!AA133</f>
        <v>0</v>
      </c>
    </row>
    <row r="134" spans="2:16" x14ac:dyDescent="0.25">
      <c r="B134" t="s">
        <v>355</v>
      </c>
      <c r="C134" s="14" t="s">
        <v>464</v>
      </c>
      <c r="D134" s="14" t="s">
        <v>460</v>
      </c>
      <c r="E134" s="5">
        <v>0</v>
      </c>
      <c r="F134" s="5">
        <v>0</v>
      </c>
      <c r="G134" s="5">
        <v>0</v>
      </c>
      <c r="I134" s="31"/>
      <c r="J134" s="31"/>
      <c r="K134" s="31"/>
      <c r="M134" s="31">
        <f>$K134*'POPULAÇÃO ATENDIDA SES'!X134</f>
        <v>0</v>
      </c>
      <c r="N134" s="31">
        <f>$K134*'POPULAÇÃO ATENDIDA SES'!Y134</f>
        <v>0</v>
      </c>
      <c r="O134" s="31">
        <f>$K134*'POPULAÇÃO ATENDIDA SES'!Z134</f>
        <v>0</v>
      </c>
      <c r="P134" s="31">
        <f>$K134*'POPULAÇÃO ATENDIDA SES'!AA134</f>
        <v>0</v>
      </c>
    </row>
    <row r="135" spans="2:16" x14ac:dyDescent="0.25">
      <c r="B135" t="s">
        <v>356</v>
      </c>
      <c r="C135" s="14" t="s">
        <v>465</v>
      </c>
      <c r="D135" s="14" t="s">
        <v>458</v>
      </c>
      <c r="E135" s="5">
        <v>42548</v>
      </c>
      <c r="F135" s="5">
        <v>45697</v>
      </c>
      <c r="G135" s="5">
        <v>48808</v>
      </c>
      <c r="I135" s="31">
        <f>IF(E135=0,"-",E135/'POPULAÇÃO ATENDIDA SES'!E135)</f>
        <v>34.038400000000003</v>
      </c>
      <c r="J135" s="31">
        <f>IF(F135=0,"-",F135/'POPULAÇÃO ATENDIDA SES'!F135)</f>
        <v>36.557600000000001</v>
      </c>
      <c r="K135" s="31">
        <f>IF(G135=0,"-",G135/'POPULAÇÃO ATENDIDA SES'!G135)</f>
        <v>39.046399999999998</v>
      </c>
      <c r="M135" s="31">
        <f>$K135*'POPULAÇÃO ATENDIDA SES'!X135</f>
        <v>49322.542168674692</v>
      </c>
      <c r="N135" s="31">
        <f>$K135*'POPULAÇÃO ATENDIDA SES'!Y135</f>
        <v>49837.084337349392</v>
      </c>
      <c r="O135" s="31">
        <f>$K135*'POPULAÇÃO ATENDIDA SES'!Z135</f>
        <v>50314.873493975909</v>
      </c>
      <c r="P135" s="31">
        <f>$K135*'POPULAÇÃO ATENDIDA SES'!AA135</f>
        <v>50792.662650602411</v>
      </c>
    </row>
    <row r="136" spans="2:16" x14ac:dyDescent="0.25">
      <c r="B136" t="s">
        <v>357</v>
      </c>
      <c r="C136" s="14" t="s">
        <v>463</v>
      </c>
      <c r="D136" s="14" t="s">
        <v>459</v>
      </c>
      <c r="E136" s="5">
        <v>1061230</v>
      </c>
      <c r="F136" s="5">
        <v>1044745</v>
      </c>
      <c r="G136" s="5">
        <v>1055705</v>
      </c>
      <c r="I136" s="31">
        <f>IF(E136=0,"-",E136/'POPULAÇÃO ATENDIDA SES'!E136)</f>
        <v>52.590766361192927</v>
      </c>
      <c r="J136" s="31">
        <f>IF(F136=0,"-",F136/'POPULAÇÃO ATENDIDA SES'!F136)</f>
        <v>51.339902434897503</v>
      </c>
      <c r="K136" s="31">
        <f>IF(G136=0,"-",G136/'POPULAÇÃO ATENDIDA SES'!G136)</f>
        <v>51.806122572361971</v>
      </c>
      <c r="M136" s="31">
        <f>$K136*'POPULAÇÃO ATENDIDA SES'!X136</f>
        <v>1228203.5856207968</v>
      </c>
      <c r="N136" s="31">
        <f>$K136*'POPULAÇÃO ATENDIDA SES'!Y136</f>
        <v>1403726.9839739618</v>
      </c>
      <c r="O136" s="31">
        <f>$K136*'POPULAÇÃO ATENDIDA SES'!Z136</f>
        <v>1417480.7675549986</v>
      </c>
      <c r="P136" s="31">
        <f>$K136*'POPULAÇÃO ATENDIDA SES'!AA136</f>
        <v>1430937.7068860852</v>
      </c>
    </row>
    <row r="137" spans="2:16" x14ac:dyDescent="0.25">
      <c r="B137" t="s">
        <v>358</v>
      </c>
      <c r="C137" s="14" t="s">
        <v>463</v>
      </c>
      <c r="D137" s="14" t="s">
        <v>460</v>
      </c>
      <c r="E137" s="5">
        <v>0</v>
      </c>
      <c r="F137" s="5">
        <v>0</v>
      </c>
      <c r="G137" s="5">
        <v>0</v>
      </c>
      <c r="I137" s="31"/>
      <c r="J137" s="31"/>
      <c r="K137" s="31"/>
      <c r="M137" s="31">
        <f>$K137*'POPULAÇÃO ATENDIDA SES'!X137</f>
        <v>0</v>
      </c>
      <c r="N137" s="31">
        <f>$K137*'POPULAÇÃO ATENDIDA SES'!Y137</f>
        <v>0</v>
      </c>
      <c r="O137" s="31">
        <f>$K137*'POPULAÇÃO ATENDIDA SES'!Z137</f>
        <v>0</v>
      </c>
      <c r="P137" s="31">
        <f>$K137*'POPULAÇÃO ATENDIDA SES'!AA137</f>
        <v>0</v>
      </c>
    </row>
    <row r="138" spans="2:16" x14ac:dyDescent="0.25">
      <c r="B138" t="s">
        <v>359</v>
      </c>
      <c r="C138" s="14" t="s">
        <v>463</v>
      </c>
      <c r="D138" s="14" t="s">
        <v>459</v>
      </c>
      <c r="E138" s="5">
        <v>0</v>
      </c>
      <c r="F138" s="5">
        <v>0</v>
      </c>
      <c r="G138" s="5">
        <v>0</v>
      </c>
      <c r="I138" s="31"/>
      <c r="J138" s="31"/>
      <c r="K138" s="31"/>
      <c r="M138" s="31">
        <f>$K138*'POPULAÇÃO ATENDIDA SES'!X138</f>
        <v>0</v>
      </c>
      <c r="N138" s="31">
        <f>$K138*'POPULAÇÃO ATENDIDA SES'!Y138</f>
        <v>0</v>
      </c>
      <c r="O138" s="31">
        <f>$K138*'POPULAÇÃO ATENDIDA SES'!Z138</f>
        <v>0</v>
      </c>
      <c r="P138" s="31">
        <f>$K138*'POPULAÇÃO ATENDIDA SES'!AA138</f>
        <v>0</v>
      </c>
    </row>
    <row r="139" spans="2:16" x14ac:dyDescent="0.25">
      <c r="B139" t="s">
        <v>360</v>
      </c>
      <c r="C139" s="14" t="s">
        <v>463</v>
      </c>
      <c r="D139" s="14" t="s">
        <v>460</v>
      </c>
      <c r="E139" s="5">
        <v>151981</v>
      </c>
      <c r="F139" s="5">
        <v>152154</v>
      </c>
      <c r="G139" s="5">
        <v>158177</v>
      </c>
      <c r="I139" s="31">
        <f>IF(E139=0,"-",E139/'POPULAÇÃO ATENDIDA SES'!E139)</f>
        <v>43.957668101254107</v>
      </c>
      <c r="J139" s="31">
        <f>IF(F139=0,"-",F139/'POPULAÇÃO ATENDIDA SES'!F139)</f>
        <v>43.828812012609923</v>
      </c>
      <c r="K139" s="31">
        <f>IF(G139=0,"-",G139/'POPULAÇÃO ATENDIDA SES'!G139)</f>
        <v>42.04308942881979</v>
      </c>
      <c r="M139" s="31">
        <f>$K139*'POPULAÇÃO ATENDIDA SES'!X139</f>
        <v>159856.27636986302</v>
      </c>
      <c r="N139" s="31">
        <f>$K139*'POPULAÇÃO ATENDIDA SES'!Y139</f>
        <v>161508.46763698632</v>
      </c>
      <c r="O139" s="31">
        <f>$K139*'POPULAÇÃO ATENDIDA SES'!Z139</f>
        <v>163106.48869863019</v>
      </c>
      <c r="P139" s="31">
        <f>$K139*'POPULAÇÃO ATENDIDA SES'!AA139</f>
        <v>164650.33955479457</v>
      </c>
    </row>
    <row r="140" spans="2:16" x14ac:dyDescent="0.25">
      <c r="B140" t="s">
        <v>361</v>
      </c>
      <c r="C140" s="14" t="s">
        <v>464</v>
      </c>
      <c r="D140" s="14" t="s">
        <v>460</v>
      </c>
      <c r="E140" s="5">
        <v>307164</v>
      </c>
      <c r="F140" s="5">
        <v>319351</v>
      </c>
      <c r="G140" s="5">
        <v>301887</v>
      </c>
      <c r="I140" s="31">
        <f>IF(E140=0,"-",E140/'POPULAÇÃO ATENDIDA SES'!E140)</f>
        <v>48.284419507984467</v>
      </c>
      <c r="J140" s="31">
        <f>IF(F140=0,"-",F140/'POPULAÇÃO ATENDIDA SES'!F140)</f>
        <v>49.8762741173325</v>
      </c>
      <c r="K140" s="31">
        <f>IF(G140=0,"-",G140/'POPULAÇÃO ATENDIDA SES'!G140)</f>
        <v>46.985519556778755</v>
      </c>
      <c r="M140" s="31">
        <f>$K140*'POPULAÇÃO ATENDIDA SES'!X140</f>
        <v>305128.59923796327</v>
      </c>
      <c r="N140" s="31">
        <f>$K140*'POPULAÇÃO ATENDIDA SES'!Y140</f>
        <v>308265.63075857295</v>
      </c>
      <c r="O140" s="31">
        <f>$K140*'POPULAÇÃO ATENDIDA SES'!Z140</f>
        <v>311298.09456182888</v>
      </c>
      <c r="P140" s="31">
        <f>$K140*'POPULAÇÃO ATENDIDA SES'!AA140</f>
        <v>314252.13257706963</v>
      </c>
    </row>
    <row r="141" spans="2:16" x14ac:dyDescent="0.25">
      <c r="B141" t="s">
        <v>362</v>
      </c>
      <c r="C141" s="14" t="s">
        <v>463</v>
      </c>
      <c r="D141" s="14" t="s">
        <v>459</v>
      </c>
      <c r="E141" s="5">
        <v>0</v>
      </c>
      <c r="F141" s="5">
        <v>0</v>
      </c>
      <c r="G141" s="5">
        <v>0</v>
      </c>
      <c r="I141" s="31"/>
      <c r="J141" s="31"/>
      <c r="K141" s="31"/>
      <c r="M141" s="31">
        <f>$K141*'POPULAÇÃO ATENDIDA SES'!X141</f>
        <v>0</v>
      </c>
      <c r="N141" s="31">
        <f>$K141*'POPULAÇÃO ATENDIDA SES'!Y141</f>
        <v>0</v>
      </c>
      <c r="O141" s="31">
        <f>$K141*'POPULAÇÃO ATENDIDA SES'!Z141</f>
        <v>0</v>
      </c>
      <c r="P141" s="31">
        <f>$K141*'POPULAÇÃO ATENDIDA SES'!AA141</f>
        <v>0</v>
      </c>
    </row>
    <row r="142" spans="2:16" x14ac:dyDescent="0.25">
      <c r="B142" t="s">
        <v>363</v>
      </c>
      <c r="C142" s="14" t="s">
        <v>463</v>
      </c>
      <c r="D142" s="14" t="s">
        <v>458</v>
      </c>
      <c r="E142" s="5">
        <v>1701250</v>
      </c>
      <c r="F142" s="5">
        <v>1792377</v>
      </c>
      <c r="G142" s="5">
        <v>1822023</v>
      </c>
      <c r="I142" s="31">
        <f>IF(E142=0,"-",E142/'POPULAÇÃO ATENDIDA SES'!E142)</f>
        <v>46.145430237234144</v>
      </c>
      <c r="J142" s="31">
        <f>IF(F142=0,"-",F142/'POPULAÇÃO ATENDIDA SES'!F142)</f>
        <v>48.063612240153901</v>
      </c>
      <c r="K142" s="31">
        <f>IF(G142=0,"-",G142/'POPULAÇÃO ATENDIDA SES'!G142)</f>
        <v>48.194286056002085</v>
      </c>
      <c r="M142" s="31">
        <f>$K142*'POPULAÇÃO ATENDIDA SES'!X142</f>
        <v>1881260.6788889971</v>
      </c>
      <c r="N142" s="31">
        <f>$K142*'POPULAÇÃO ATENDIDA SES'!Y142</f>
        <v>1900595.3654699035</v>
      </c>
      <c r="O142" s="31">
        <f>$K142*'POPULAÇÃO ATENDIDA SES'!Z142</f>
        <v>1919324.4913972698</v>
      </c>
      <c r="P142" s="31">
        <f>$K142*'POPULAÇÃO ATENDIDA SES'!AA142</f>
        <v>1937404.8023386991</v>
      </c>
    </row>
    <row r="143" spans="2:16" x14ac:dyDescent="0.25">
      <c r="B143" t="s">
        <v>364</v>
      </c>
      <c r="C143" s="14" t="s">
        <v>463</v>
      </c>
      <c r="D143" s="14" t="s">
        <v>458</v>
      </c>
      <c r="E143" s="5">
        <v>0</v>
      </c>
      <c r="F143" s="5">
        <v>0</v>
      </c>
      <c r="G143" s="5">
        <v>0</v>
      </c>
      <c r="I143" s="31"/>
      <c r="J143" s="31"/>
      <c r="K143" s="31"/>
      <c r="M143" s="31">
        <f>$K143*'POPULAÇÃO ATENDIDA SES'!X143</f>
        <v>0</v>
      </c>
      <c r="N143" s="31">
        <f>$K143*'POPULAÇÃO ATENDIDA SES'!Y143</f>
        <v>0</v>
      </c>
      <c r="O143" s="31">
        <f>$K143*'POPULAÇÃO ATENDIDA SES'!Z143</f>
        <v>0</v>
      </c>
      <c r="P143" s="31">
        <f>$K143*'POPULAÇÃO ATENDIDA SES'!AA143</f>
        <v>0</v>
      </c>
    </row>
    <row r="144" spans="2:16" x14ac:dyDescent="0.25">
      <c r="B144" t="s">
        <v>365</v>
      </c>
      <c r="C144" s="14" t="s">
        <v>463</v>
      </c>
      <c r="D144" s="14" t="s">
        <v>458</v>
      </c>
      <c r="E144" s="5">
        <v>0</v>
      </c>
      <c r="F144" s="5">
        <v>0</v>
      </c>
      <c r="G144" s="5">
        <v>0</v>
      </c>
      <c r="I144" s="31"/>
      <c r="J144" s="31"/>
      <c r="K144" s="31"/>
      <c r="M144" s="31">
        <f>$K144*'POPULAÇÃO ATENDIDA SES'!X144</f>
        <v>0</v>
      </c>
      <c r="N144" s="31">
        <f>$K144*'POPULAÇÃO ATENDIDA SES'!Y144</f>
        <v>0</v>
      </c>
      <c r="O144" s="31">
        <f>$K144*'POPULAÇÃO ATENDIDA SES'!Z144</f>
        <v>0</v>
      </c>
      <c r="P144" s="31">
        <f>$K144*'POPULAÇÃO ATENDIDA SES'!AA144</f>
        <v>0</v>
      </c>
    </row>
    <row r="145" spans="2:16" x14ac:dyDescent="0.25">
      <c r="B145" t="s">
        <v>366</v>
      </c>
      <c r="C145" s="14" t="s">
        <v>463</v>
      </c>
      <c r="D145" s="14" t="s">
        <v>458</v>
      </c>
      <c r="E145" s="5">
        <v>0</v>
      </c>
      <c r="F145" s="5">
        <v>2</v>
      </c>
      <c r="G145" s="5">
        <v>116</v>
      </c>
      <c r="I145" s="31"/>
      <c r="J145" s="31">
        <f>IF(F145=0,"-",F145/'POPULAÇÃO ATENDIDA SES'!F145)</f>
        <v>0.69910514541387025</v>
      </c>
      <c r="K145" s="31">
        <f>IF(G145=0,"-",G145/'POPULAÇÃO ATENDIDA SES'!G145)</f>
        <v>40.54809843400448</v>
      </c>
      <c r="M145" s="31">
        <f>$K145*'POPULAÇÃO ATENDIDA SES'!X145</f>
        <v>116.00000000000001</v>
      </c>
      <c r="N145" s="31">
        <f>$K145*'POPULAÇÃO ATENDIDA SES'!Y145</f>
        <v>116.00000000000001</v>
      </c>
      <c r="O145" s="31">
        <f>$K145*'POPULAÇÃO ATENDIDA SES'!Z145</f>
        <v>116.00000000000001</v>
      </c>
      <c r="P145" s="31">
        <f>$K145*'POPULAÇÃO ATENDIDA SES'!AA145</f>
        <v>116.00000000000001</v>
      </c>
    </row>
    <row r="146" spans="2:16" x14ac:dyDescent="0.25">
      <c r="B146" t="s">
        <v>367</v>
      </c>
      <c r="C146" s="14" t="s">
        <v>463</v>
      </c>
      <c r="D146" s="14" t="s">
        <v>458</v>
      </c>
      <c r="E146" s="5">
        <v>0</v>
      </c>
      <c r="F146" s="5">
        <v>0</v>
      </c>
      <c r="G146" s="5">
        <v>0</v>
      </c>
      <c r="I146" s="31"/>
      <c r="J146" s="31"/>
      <c r="K146" s="31"/>
      <c r="M146" s="31">
        <f>$K146*'POPULAÇÃO ATENDIDA SES'!X146</f>
        <v>0</v>
      </c>
      <c r="N146" s="31">
        <f>$K146*'POPULAÇÃO ATENDIDA SES'!Y146</f>
        <v>0</v>
      </c>
      <c r="O146" s="31">
        <f>$K146*'POPULAÇÃO ATENDIDA SES'!Z146</f>
        <v>0</v>
      </c>
      <c r="P146" s="31">
        <f>$K146*'POPULAÇÃO ATENDIDA SES'!AA146</f>
        <v>0</v>
      </c>
    </row>
    <row r="147" spans="2:16" x14ac:dyDescent="0.25">
      <c r="B147" t="s">
        <v>368</v>
      </c>
      <c r="C147" s="14" t="s">
        <v>463</v>
      </c>
      <c r="D147" s="14" t="s">
        <v>460</v>
      </c>
      <c r="E147" s="5">
        <v>0</v>
      </c>
      <c r="F147" s="5">
        <v>0</v>
      </c>
      <c r="G147" s="5">
        <v>0</v>
      </c>
      <c r="I147" s="31"/>
      <c r="J147" s="31"/>
      <c r="K147" s="31"/>
      <c r="M147" s="31">
        <f>$K147*'POPULAÇÃO ATENDIDA SES'!X147</f>
        <v>0</v>
      </c>
      <c r="N147" s="31">
        <f>$K147*'POPULAÇÃO ATENDIDA SES'!Y147</f>
        <v>0</v>
      </c>
      <c r="O147" s="31">
        <f>$K147*'POPULAÇÃO ATENDIDA SES'!Z147</f>
        <v>0</v>
      </c>
      <c r="P147" s="31">
        <f>$K147*'POPULAÇÃO ATENDIDA SES'!AA147</f>
        <v>0</v>
      </c>
    </row>
    <row r="148" spans="2:16" x14ac:dyDescent="0.25">
      <c r="B148" t="s">
        <v>369</v>
      </c>
      <c r="C148" s="14" t="s">
        <v>463</v>
      </c>
      <c r="D148" s="14" t="s">
        <v>458</v>
      </c>
      <c r="E148" s="5">
        <v>0</v>
      </c>
      <c r="F148" s="5">
        <v>0</v>
      </c>
      <c r="G148" s="5">
        <v>0</v>
      </c>
      <c r="I148" s="31"/>
      <c r="J148" s="31"/>
      <c r="K148" s="31"/>
      <c r="M148" s="31">
        <f>$K148*'POPULAÇÃO ATENDIDA SES'!X148</f>
        <v>0</v>
      </c>
      <c r="N148" s="31">
        <f>$K148*'POPULAÇÃO ATENDIDA SES'!Y148</f>
        <v>0</v>
      </c>
      <c r="O148" s="31">
        <f>$K148*'POPULAÇÃO ATENDIDA SES'!Z148</f>
        <v>0</v>
      </c>
      <c r="P148" s="31">
        <f>$K148*'POPULAÇÃO ATENDIDA SES'!AA148</f>
        <v>0</v>
      </c>
    </row>
    <row r="149" spans="2:16" x14ac:dyDescent="0.25">
      <c r="B149" t="s">
        <v>370</v>
      </c>
      <c r="C149" s="14" t="s">
        <v>463</v>
      </c>
      <c r="D149" s="14" t="s">
        <v>458</v>
      </c>
      <c r="E149" s="5">
        <v>624533</v>
      </c>
      <c r="F149" s="5">
        <v>644969</v>
      </c>
      <c r="G149" s="5">
        <v>658534</v>
      </c>
      <c r="I149" s="31">
        <f>IF(E149=0,"-",E149/'POPULAÇÃO ATENDIDA SES'!E149)</f>
        <v>37.838376567983097</v>
      </c>
      <c r="J149" s="31">
        <f>IF(F149=0,"-",F149/'POPULAÇÃO ATENDIDA SES'!F149)</f>
        <v>38.741902853463273</v>
      </c>
      <c r="K149" s="31">
        <f>IF(G149=0,"-",G149/'POPULAÇÃO ATENDIDA SES'!G149)</f>
        <v>39.309867777624966</v>
      </c>
      <c r="M149" s="31">
        <f>$K149*'POPULAÇÃO ATENDIDA SES'!X149</f>
        <v>665598.80953833635</v>
      </c>
      <c r="N149" s="31">
        <f>$K149*'POPULAÇÃO ATENDIDA SES'!Y149</f>
        <v>672445.98276388028</v>
      </c>
      <c r="O149" s="31">
        <f>$K149*'POPULAÇÃO ATENDIDA SES'!Z149</f>
        <v>679075.51967663202</v>
      </c>
      <c r="P149" s="31">
        <f>$K149*'POPULAÇÃO ATENDIDA SES'!AA149</f>
        <v>1120053.8291780513</v>
      </c>
    </row>
    <row r="150" spans="2:16" x14ac:dyDescent="0.25">
      <c r="B150" t="s">
        <v>371</v>
      </c>
      <c r="C150" s="14" t="s">
        <v>463</v>
      </c>
      <c r="D150" s="14" t="s">
        <v>458</v>
      </c>
      <c r="E150" s="5">
        <v>0</v>
      </c>
      <c r="F150" s="5">
        <v>0</v>
      </c>
      <c r="G150" s="5">
        <v>0</v>
      </c>
      <c r="I150" s="31"/>
      <c r="J150" s="31"/>
      <c r="K150" s="31"/>
      <c r="M150" s="31">
        <f>$K150*'POPULAÇÃO ATENDIDA SES'!X150</f>
        <v>0</v>
      </c>
      <c r="N150" s="31">
        <f>$K150*'POPULAÇÃO ATENDIDA SES'!Y150</f>
        <v>0</v>
      </c>
      <c r="O150" s="31">
        <f>$K150*'POPULAÇÃO ATENDIDA SES'!Z150</f>
        <v>0</v>
      </c>
      <c r="P150" s="31">
        <f>$K150*'POPULAÇÃO ATENDIDA SES'!AA150</f>
        <v>0</v>
      </c>
    </row>
    <row r="151" spans="2:16" x14ac:dyDescent="0.25">
      <c r="B151" t="s">
        <v>372</v>
      </c>
      <c r="C151" s="14" t="s">
        <v>463</v>
      </c>
      <c r="D151" s="14" t="s">
        <v>459</v>
      </c>
      <c r="E151" s="5">
        <v>0</v>
      </c>
      <c r="F151" s="5">
        <v>0</v>
      </c>
      <c r="G151" s="5">
        <v>0</v>
      </c>
      <c r="I151" s="31"/>
      <c r="J151" s="31"/>
      <c r="K151" s="31"/>
      <c r="M151" s="31">
        <f>$K151*'POPULAÇÃO ATENDIDA SES'!X151</f>
        <v>0</v>
      </c>
      <c r="N151" s="31">
        <f>$K151*'POPULAÇÃO ATENDIDA SES'!Y151</f>
        <v>0</v>
      </c>
      <c r="O151" s="31">
        <f>$K151*'POPULAÇÃO ATENDIDA SES'!Z151</f>
        <v>0</v>
      </c>
      <c r="P151" s="31">
        <f>$K151*'POPULAÇÃO ATENDIDA SES'!AA151</f>
        <v>0</v>
      </c>
    </row>
    <row r="152" spans="2:16" x14ac:dyDescent="0.25">
      <c r="B152" t="s">
        <v>373</v>
      </c>
      <c r="C152" s="14" t="s">
        <v>465</v>
      </c>
      <c r="D152" s="14" t="s">
        <v>458</v>
      </c>
      <c r="E152" s="5">
        <v>0</v>
      </c>
      <c r="F152" s="5">
        <v>0</v>
      </c>
      <c r="G152" s="5">
        <v>0</v>
      </c>
      <c r="I152" s="31"/>
      <c r="J152" s="31"/>
      <c r="K152" s="31"/>
      <c r="M152" s="31">
        <f>$K152*'POPULAÇÃO ATENDIDA SES'!X152</f>
        <v>0</v>
      </c>
      <c r="N152" s="31">
        <f>$K152*'POPULAÇÃO ATENDIDA SES'!Y152</f>
        <v>0</v>
      </c>
      <c r="O152" s="31">
        <f>$K152*'POPULAÇÃO ATENDIDA SES'!Z152</f>
        <v>0</v>
      </c>
      <c r="P152" s="31">
        <f>$K152*'POPULAÇÃO ATENDIDA SES'!AA152</f>
        <v>0</v>
      </c>
    </row>
    <row r="153" spans="2:16" x14ac:dyDescent="0.25">
      <c r="B153" t="s">
        <v>374</v>
      </c>
      <c r="C153" s="14" t="s">
        <v>463</v>
      </c>
      <c r="D153" s="14" t="s">
        <v>458</v>
      </c>
      <c r="E153" s="5">
        <v>0</v>
      </c>
      <c r="F153" s="5">
        <v>0</v>
      </c>
      <c r="G153" s="5">
        <v>0</v>
      </c>
      <c r="I153" s="31"/>
      <c r="J153" s="31"/>
      <c r="K153" s="31"/>
      <c r="M153" s="31">
        <f>$K153*'POPULAÇÃO ATENDIDA SES'!X153</f>
        <v>0</v>
      </c>
      <c r="N153" s="31">
        <f>$K153*'POPULAÇÃO ATENDIDA SES'!Y153</f>
        <v>0</v>
      </c>
      <c r="O153" s="31">
        <f>$K153*'POPULAÇÃO ATENDIDA SES'!Z153</f>
        <v>0</v>
      </c>
      <c r="P153" s="31">
        <f>$K153*'POPULAÇÃO ATENDIDA SES'!AA153</f>
        <v>0</v>
      </c>
    </row>
    <row r="154" spans="2:16" x14ac:dyDescent="0.25">
      <c r="B154" t="s">
        <v>375</v>
      </c>
      <c r="C154" s="14" t="s">
        <v>463</v>
      </c>
      <c r="D154" s="14" t="s">
        <v>458</v>
      </c>
      <c r="E154" s="5">
        <v>0</v>
      </c>
      <c r="F154" s="5">
        <v>0</v>
      </c>
      <c r="G154" s="5">
        <v>0</v>
      </c>
      <c r="I154" s="31"/>
      <c r="J154" s="31"/>
      <c r="K154" s="31"/>
      <c r="M154" s="31">
        <f>$K154*'POPULAÇÃO ATENDIDA SES'!X154</f>
        <v>0</v>
      </c>
      <c r="N154" s="31">
        <f>$K154*'POPULAÇÃO ATENDIDA SES'!Y154</f>
        <v>0</v>
      </c>
      <c r="O154" s="31">
        <f>$K154*'POPULAÇÃO ATENDIDA SES'!Z154</f>
        <v>0</v>
      </c>
      <c r="P154" s="31">
        <f>$K154*'POPULAÇÃO ATENDIDA SES'!AA154</f>
        <v>0</v>
      </c>
    </row>
    <row r="155" spans="2:16" x14ac:dyDescent="0.25">
      <c r="B155" t="s">
        <v>376</v>
      </c>
      <c r="C155" s="14" t="s">
        <v>465</v>
      </c>
      <c r="D155" s="14" t="s">
        <v>458</v>
      </c>
      <c r="E155" s="5">
        <v>0</v>
      </c>
      <c r="F155" s="5">
        <v>0</v>
      </c>
      <c r="G155" s="5">
        <v>0</v>
      </c>
      <c r="I155" s="31"/>
      <c r="J155" s="31"/>
      <c r="K155" s="31"/>
      <c r="M155" s="31">
        <f>$K155*'POPULAÇÃO ATENDIDA SES'!X155</f>
        <v>0</v>
      </c>
      <c r="N155" s="31">
        <f>$K155*'POPULAÇÃO ATENDIDA SES'!Y155</f>
        <v>0</v>
      </c>
      <c r="O155" s="31">
        <f>$K155*'POPULAÇÃO ATENDIDA SES'!Z155</f>
        <v>0</v>
      </c>
      <c r="P155" s="31">
        <f>$K155*'POPULAÇÃO ATENDIDA SES'!AA155</f>
        <v>0</v>
      </c>
    </row>
    <row r="156" spans="2:16" x14ac:dyDescent="0.25">
      <c r="B156" t="s">
        <v>377</v>
      </c>
      <c r="C156" s="14" t="s">
        <v>463</v>
      </c>
      <c r="D156" s="14" t="s">
        <v>460</v>
      </c>
      <c r="E156" s="5">
        <v>0</v>
      </c>
      <c r="F156" s="5">
        <v>0</v>
      </c>
      <c r="G156" s="5">
        <v>0</v>
      </c>
      <c r="I156" s="31"/>
      <c r="J156" s="31"/>
      <c r="K156" s="31"/>
      <c r="M156" s="31">
        <f>$K156*'POPULAÇÃO ATENDIDA SES'!X156</f>
        <v>0</v>
      </c>
      <c r="N156" s="31">
        <f>$K156*'POPULAÇÃO ATENDIDA SES'!Y156</f>
        <v>0</v>
      </c>
      <c r="O156" s="31">
        <f>$K156*'POPULAÇÃO ATENDIDA SES'!Z156</f>
        <v>0</v>
      </c>
      <c r="P156" s="31">
        <f>$K156*'POPULAÇÃO ATENDIDA SES'!AA156</f>
        <v>0</v>
      </c>
    </row>
    <row r="157" spans="2:16" x14ac:dyDescent="0.25">
      <c r="B157" t="s">
        <v>378</v>
      </c>
      <c r="C157" s="14" t="s">
        <v>463</v>
      </c>
      <c r="D157" s="14" t="s">
        <v>459</v>
      </c>
      <c r="E157" s="5">
        <v>1545037</v>
      </c>
      <c r="F157" s="5">
        <v>1632623</v>
      </c>
      <c r="G157" s="5">
        <v>1761779</v>
      </c>
      <c r="I157" s="31">
        <f>IF(E157=0,"-",E157/'POPULAÇÃO ATENDIDA SES'!E157)</f>
        <v>32.164199146691949</v>
      </c>
      <c r="J157" s="31">
        <f>IF(F157=0,"-",F157/'POPULAÇÃO ATENDIDA SES'!F157)</f>
        <v>32.09691529201168</v>
      </c>
      <c r="K157" s="31">
        <f>IF(G157=0,"-",G157/'POPULAÇÃO ATENDIDA SES'!G157)</f>
        <v>32.802489703269217</v>
      </c>
      <c r="M157" s="31">
        <f>$K157*'POPULAÇÃO ATENDIDA SES'!X157</f>
        <v>2077261.0989644066</v>
      </c>
      <c r="N157" s="31">
        <f>$K157*'POPULAÇÃO ATENDIDA SES'!Y157</f>
        <v>2398253.6193933496</v>
      </c>
      <c r="O157" s="31">
        <f>$K157*'POPULAÇÃO ATENDIDA SES'!Z157</f>
        <v>2724460.5637093517</v>
      </c>
      <c r="P157" s="31">
        <f>$K157*'POPULAÇÃO ATENDIDA SES'!AA157</f>
        <v>3056027.3016517535</v>
      </c>
    </row>
    <row r="158" spans="2:16" x14ac:dyDescent="0.25">
      <c r="B158" t="s">
        <v>379</v>
      </c>
      <c r="C158" s="14" t="s">
        <v>463</v>
      </c>
      <c r="D158" s="14" t="s">
        <v>458</v>
      </c>
      <c r="E158" s="5">
        <v>0</v>
      </c>
      <c r="F158" s="5">
        <v>0</v>
      </c>
      <c r="G158" s="5">
        <v>0</v>
      </c>
      <c r="I158" s="31"/>
      <c r="J158" s="31"/>
      <c r="K158" s="31"/>
      <c r="M158" s="31">
        <f>$K158*'POPULAÇÃO ATENDIDA SES'!X158</f>
        <v>0</v>
      </c>
      <c r="N158" s="31">
        <f>$K158*'POPULAÇÃO ATENDIDA SES'!Y158</f>
        <v>0</v>
      </c>
      <c r="O158" s="31">
        <f>$K158*'POPULAÇÃO ATENDIDA SES'!Z158</f>
        <v>0</v>
      </c>
      <c r="P158" s="31">
        <f>$K158*'POPULAÇÃO ATENDIDA SES'!AA158</f>
        <v>0</v>
      </c>
    </row>
    <row r="159" spans="2:16" x14ac:dyDescent="0.25">
      <c r="B159" t="s">
        <v>380</v>
      </c>
      <c r="C159" s="14" t="s">
        <v>463</v>
      </c>
      <c r="D159" s="14" t="s">
        <v>459</v>
      </c>
      <c r="E159" s="5">
        <v>0</v>
      </c>
      <c r="F159" s="5">
        <v>0</v>
      </c>
      <c r="G159" s="5">
        <v>0</v>
      </c>
      <c r="I159" s="31"/>
      <c r="J159" s="31"/>
      <c r="K159" s="31"/>
      <c r="M159" s="31">
        <f>$K159*'POPULAÇÃO ATENDIDA SES'!X159</f>
        <v>0</v>
      </c>
      <c r="N159" s="31">
        <f>$K159*'POPULAÇÃO ATENDIDA SES'!Y159</f>
        <v>0</v>
      </c>
      <c r="O159" s="31">
        <f>$K159*'POPULAÇÃO ATENDIDA SES'!Z159</f>
        <v>0</v>
      </c>
      <c r="P159" s="31">
        <f>$K159*'POPULAÇÃO ATENDIDA SES'!AA159</f>
        <v>0</v>
      </c>
    </row>
    <row r="160" spans="2:16" x14ac:dyDescent="0.25">
      <c r="B160" t="s">
        <v>381</v>
      </c>
      <c r="C160" s="14" t="s">
        <v>465</v>
      </c>
      <c r="D160" s="14" t="s">
        <v>458</v>
      </c>
      <c r="E160" s="5">
        <v>0</v>
      </c>
      <c r="F160" s="5">
        <v>0</v>
      </c>
      <c r="G160" s="5">
        <v>0</v>
      </c>
      <c r="I160" s="31"/>
      <c r="J160" s="31"/>
      <c r="K160" s="31"/>
      <c r="M160" s="31">
        <f>$K160*'POPULAÇÃO ATENDIDA SES'!X160</f>
        <v>0</v>
      </c>
      <c r="N160" s="31">
        <f>$K160*'POPULAÇÃO ATENDIDA SES'!Y160</f>
        <v>0</v>
      </c>
      <c r="O160" s="31">
        <f>$K160*'POPULAÇÃO ATENDIDA SES'!Z160</f>
        <v>0</v>
      </c>
      <c r="P160" s="31">
        <f>$K160*'POPULAÇÃO ATENDIDA SES'!AA160</f>
        <v>0</v>
      </c>
    </row>
    <row r="161" spans="2:16" x14ac:dyDescent="0.25">
      <c r="B161" t="s">
        <v>382</v>
      </c>
      <c r="C161" s="14" t="s">
        <v>463</v>
      </c>
      <c r="D161" s="14" t="s">
        <v>459</v>
      </c>
      <c r="E161" s="5">
        <v>0</v>
      </c>
      <c r="F161" s="5">
        <v>0</v>
      </c>
      <c r="G161" s="5">
        <v>0</v>
      </c>
      <c r="I161" s="31"/>
      <c r="J161" s="31"/>
      <c r="K161" s="31"/>
      <c r="M161" s="31">
        <f>$K161*'POPULAÇÃO ATENDIDA SES'!X161</f>
        <v>0</v>
      </c>
      <c r="N161" s="31">
        <f>$K161*'POPULAÇÃO ATENDIDA SES'!Y161</f>
        <v>0</v>
      </c>
      <c r="O161" s="31">
        <f>$K161*'POPULAÇÃO ATENDIDA SES'!Z161</f>
        <v>0</v>
      </c>
      <c r="P161" s="31">
        <f>$K161*'POPULAÇÃO ATENDIDA SES'!AA161</f>
        <v>0</v>
      </c>
    </row>
    <row r="162" spans="2:16" x14ac:dyDescent="0.25">
      <c r="B162" t="s">
        <v>383</v>
      </c>
      <c r="C162" s="14" t="s">
        <v>463</v>
      </c>
      <c r="D162" s="14" t="s">
        <v>459</v>
      </c>
      <c r="E162" s="5">
        <v>561387</v>
      </c>
      <c r="F162" s="5">
        <v>584227</v>
      </c>
      <c r="G162" s="5">
        <v>601605</v>
      </c>
      <c r="I162" s="31">
        <f>IF(E162=0,"-",E162/'POPULAÇÃO ATENDIDA SES'!E162)</f>
        <v>40.483834125655314</v>
      </c>
      <c r="J162" s="31">
        <f>IF(F162=0,"-",F162/'POPULAÇÃO ATENDIDA SES'!F162)</f>
        <v>41.471519837817368</v>
      </c>
      <c r="K162" s="31">
        <f>IF(G162=0,"-",G162/'POPULAÇÃO ATENDIDA SES'!G162)</f>
        <v>42.036718251146745</v>
      </c>
      <c r="M162" s="31">
        <f>$K162*'POPULAÇÃO ATENDIDA SES'!X162</f>
        <v>608028.74359339406</v>
      </c>
      <c r="N162" s="31">
        <f>$K162*'POPULAÇÃO ATENDIDA SES'!Y162</f>
        <v>614281.18735763105</v>
      </c>
      <c r="O162" s="31">
        <f>$K162*'POPULAÇÃO ATENDIDA SES'!Z162</f>
        <v>620362.33129271062</v>
      </c>
      <c r="P162" s="31">
        <f>$K162*'POPULAÇÃO ATENDIDA SES'!AA162</f>
        <v>626186.52548405458</v>
      </c>
    </row>
    <row r="163" spans="2:16" x14ac:dyDescent="0.25">
      <c r="B163" t="s">
        <v>384</v>
      </c>
      <c r="C163" s="14" t="s">
        <v>464</v>
      </c>
      <c r="D163" s="14" t="s">
        <v>460</v>
      </c>
      <c r="E163" s="5">
        <v>0</v>
      </c>
      <c r="F163" s="5">
        <v>0</v>
      </c>
      <c r="G163" s="5">
        <v>0</v>
      </c>
      <c r="I163" s="31"/>
      <c r="J163" s="31"/>
      <c r="K163" s="31"/>
      <c r="M163" s="31">
        <f>$K163*'POPULAÇÃO ATENDIDA SES'!X163</f>
        <v>0</v>
      </c>
      <c r="N163" s="31">
        <f>$K163*'POPULAÇÃO ATENDIDA SES'!Y163</f>
        <v>0</v>
      </c>
      <c r="O163" s="31">
        <f>$K163*'POPULAÇÃO ATENDIDA SES'!Z163</f>
        <v>0</v>
      </c>
      <c r="P163" s="31">
        <f>$K163*'POPULAÇÃO ATENDIDA SES'!AA163</f>
        <v>0</v>
      </c>
    </row>
    <row r="164" spans="2:16" x14ac:dyDescent="0.25">
      <c r="B164" t="s">
        <v>385</v>
      </c>
      <c r="C164" s="14" t="s">
        <v>463</v>
      </c>
      <c r="D164" s="14" t="s">
        <v>460</v>
      </c>
      <c r="E164" s="5">
        <v>1399502</v>
      </c>
      <c r="F164" s="5">
        <v>1442988</v>
      </c>
      <c r="G164" s="5">
        <v>1469502</v>
      </c>
      <c r="I164" s="31">
        <f>IF(E164=0,"-",E164/'POPULAÇÃO ATENDIDA SES'!E164)</f>
        <v>56.148603520227951</v>
      </c>
      <c r="J164" s="31">
        <f>IF(F164=0,"-",F164/'POPULAÇÃO ATENDIDA SES'!F164)</f>
        <v>56.942342888623372</v>
      </c>
      <c r="K164" s="31">
        <f>IF(G164=0,"-",G164/'POPULAÇÃO ATENDIDA SES'!G164)</f>
        <v>57.036119429023543</v>
      </c>
      <c r="M164" s="31">
        <f>$K164*'POPULAÇÃO ATENDIDA SES'!X164</f>
        <v>1485252.9146486702</v>
      </c>
      <c r="N164" s="31">
        <f>$K164*'POPULAÇÃO ATENDIDA SES'!Y164</f>
        <v>1500537.1355299724</v>
      </c>
      <c r="O164" s="31">
        <f>$K164*'POPULAÇÃO ATENDIDA SES'!Z164</f>
        <v>1515354.6626439067</v>
      </c>
      <c r="P164" s="31">
        <f>$K164*'POPULAÇÃO ATENDIDA SES'!AA164</f>
        <v>1529647.1592695515</v>
      </c>
    </row>
    <row r="165" spans="2:16" x14ac:dyDescent="0.25">
      <c r="B165" t="s">
        <v>386</v>
      </c>
      <c r="C165" s="14" t="s">
        <v>463</v>
      </c>
      <c r="D165" s="14" t="s">
        <v>459</v>
      </c>
      <c r="E165" s="5">
        <v>0</v>
      </c>
      <c r="F165" s="5">
        <v>0</v>
      </c>
      <c r="G165" s="5">
        <v>0</v>
      </c>
      <c r="I165" s="31"/>
      <c r="J165" s="31"/>
      <c r="K165" s="31"/>
      <c r="M165" s="31">
        <f>$K165*'POPULAÇÃO ATENDIDA SES'!X165</f>
        <v>0</v>
      </c>
      <c r="N165" s="31">
        <f>$K165*'POPULAÇÃO ATENDIDA SES'!Y165</f>
        <v>0</v>
      </c>
      <c r="O165" s="31">
        <f>$K165*'POPULAÇÃO ATENDIDA SES'!Z165</f>
        <v>0</v>
      </c>
      <c r="P165" s="31">
        <f>$K165*'POPULAÇÃO ATENDIDA SES'!AA165</f>
        <v>0</v>
      </c>
    </row>
    <row r="166" spans="2:16" x14ac:dyDescent="0.25">
      <c r="B166" t="s">
        <v>387</v>
      </c>
      <c r="C166" s="14" t="s">
        <v>463</v>
      </c>
      <c r="D166" s="14" t="s">
        <v>460</v>
      </c>
      <c r="E166" s="5">
        <v>0</v>
      </c>
      <c r="F166" s="5">
        <v>0</v>
      </c>
      <c r="G166" s="5">
        <v>0</v>
      </c>
      <c r="I166" s="31"/>
      <c r="J166" s="31"/>
      <c r="K166" s="31"/>
      <c r="M166" s="31">
        <f>$K166*'POPULAÇÃO ATENDIDA SES'!X166</f>
        <v>0</v>
      </c>
      <c r="N166" s="31">
        <f>$K166*'POPULAÇÃO ATENDIDA SES'!Y166</f>
        <v>0</v>
      </c>
      <c r="O166" s="31">
        <f>$K166*'POPULAÇÃO ATENDIDA SES'!Z166</f>
        <v>0</v>
      </c>
      <c r="P166" s="31">
        <f>$K166*'POPULAÇÃO ATENDIDA SES'!AA166</f>
        <v>0</v>
      </c>
    </row>
    <row r="167" spans="2:16" x14ac:dyDescent="0.25">
      <c r="B167" t="s">
        <v>388</v>
      </c>
      <c r="C167" s="14" t="s">
        <v>463</v>
      </c>
      <c r="D167" s="14" t="s">
        <v>460</v>
      </c>
      <c r="E167" s="5">
        <v>609362</v>
      </c>
      <c r="F167" s="5">
        <v>615575</v>
      </c>
      <c r="G167" s="5">
        <v>604543</v>
      </c>
      <c r="I167" s="31">
        <f>IF(E167=0,"-",E167/'POPULAÇÃO ATENDIDA SES'!E167)</f>
        <v>73.372078309674507</v>
      </c>
      <c r="J167" s="31">
        <f>IF(F167=0,"-",F167/'POPULAÇÃO ATENDIDA SES'!F167)</f>
        <v>74.046127221849943</v>
      </c>
      <c r="K167" s="31">
        <f>IF(G167=0,"-",G167/'POPULAÇÃO ATENDIDA SES'!G167)</f>
        <v>72.646466369109319</v>
      </c>
      <c r="M167" s="31">
        <f>$K167*'POPULAÇÃO ATENDIDA SES'!X167</f>
        <v>611004.28959636157</v>
      </c>
      <c r="N167" s="31">
        <f>$K167*'POPULAÇÃO ATENDIDA SES'!Y167</f>
        <v>617259.36782262649</v>
      </c>
      <c r="O167" s="31">
        <f>$K167*'POPULAÇÃO ATENDIDA SES'!Z167</f>
        <v>623376.97180216038</v>
      </c>
      <c r="P167" s="31">
        <f>$K167*'POPULAÇÃO ATENDIDA SES'!AA167</f>
        <v>629288.36441159761</v>
      </c>
    </row>
    <row r="168" spans="2:16" x14ac:dyDescent="0.25">
      <c r="B168" t="s">
        <v>389</v>
      </c>
      <c r="C168" s="14" t="s">
        <v>463</v>
      </c>
      <c r="D168" s="14" t="s">
        <v>460</v>
      </c>
      <c r="E168" s="5">
        <v>0</v>
      </c>
      <c r="F168" s="5">
        <v>0</v>
      </c>
      <c r="G168" s="5">
        <v>0</v>
      </c>
      <c r="I168" s="31"/>
      <c r="J168" s="31"/>
      <c r="K168" s="31"/>
      <c r="M168" s="31">
        <f>$K168*'POPULAÇÃO ATENDIDA SES'!X168</f>
        <v>0</v>
      </c>
      <c r="N168" s="31">
        <f>$K168*'POPULAÇÃO ATENDIDA SES'!Y168</f>
        <v>0</v>
      </c>
      <c r="O168" s="31">
        <f>$K168*'POPULAÇÃO ATENDIDA SES'!Z168</f>
        <v>0</v>
      </c>
      <c r="P168" s="31">
        <f>$K168*'POPULAÇÃO ATENDIDA SES'!AA168</f>
        <v>0</v>
      </c>
    </row>
    <row r="169" spans="2:16" x14ac:dyDescent="0.25">
      <c r="B169" t="s">
        <v>390</v>
      </c>
      <c r="C169" s="14" t="s">
        <v>463</v>
      </c>
      <c r="D169" s="14" t="s">
        <v>458</v>
      </c>
      <c r="E169" s="5">
        <v>0</v>
      </c>
      <c r="F169" s="5">
        <v>0</v>
      </c>
      <c r="G169" s="5">
        <v>0</v>
      </c>
      <c r="I169" s="31"/>
      <c r="J169" s="31"/>
      <c r="K169" s="31"/>
      <c r="M169" s="31">
        <f>$K169*'POPULAÇÃO ATENDIDA SES'!X169</f>
        <v>0</v>
      </c>
      <c r="N169" s="31">
        <f>$K169*'POPULAÇÃO ATENDIDA SES'!Y169</f>
        <v>0</v>
      </c>
      <c r="O169" s="31">
        <f>$K169*'POPULAÇÃO ATENDIDA SES'!Z169</f>
        <v>0</v>
      </c>
      <c r="P169" s="31">
        <f>$K169*'POPULAÇÃO ATENDIDA SES'!AA169</f>
        <v>0</v>
      </c>
    </row>
    <row r="170" spans="2:16" x14ac:dyDescent="0.25">
      <c r="B170" t="s">
        <v>391</v>
      </c>
      <c r="C170" s="14" t="s">
        <v>463</v>
      </c>
      <c r="D170" s="14" t="s">
        <v>458</v>
      </c>
      <c r="E170" s="5">
        <v>0</v>
      </c>
      <c r="F170" s="5">
        <v>0</v>
      </c>
      <c r="G170" s="5">
        <v>0</v>
      </c>
      <c r="I170" s="31"/>
      <c r="J170" s="31"/>
      <c r="K170" s="31"/>
      <c r="M170" s="31">
        <f>$K170*'POPULAÇÃO ATENDIDA SES'!X170</f>
        <v>0</v>
      </c>
      <c r="N170" s="31">
        <f>$K170*'POPULAÇÃO ATENDIDA SES'!Y170</f>
        <v>0</v>
      </c>
      <c r="O170" s="31">
        <f>$K170*'POPULAÇÃO ATENDIDA SES'!Z170</f>
        <v>0</v>
      </c>
      <c r="P170" s="31">
        <f>$K170*'POPULAÇÃO ATENDIDA SES'!AA170</f>
        <v>0</v>
      </c>
    </row>
    <row r="171" spans="2:16" x14ac:dyDescent="0.25">
      <c r="B171" t="s">
        <v>392</v>
      </c>
      <c r="C171" s="14" t="s">
        <v>465</v>
      </c>
      <c r="D171" s="14" t="s">
        <v>458</v>
      </c>
      <c r="E171" s="5">
        <v>1000291</v>
      </c>
      <c r="F171" s="5">
        <v>1034942</v>
      </c>
      <c r="G171" s="5">
        <v>1045260</v>
      </c>
      <c r="I171" s="31">
        <f>IF(E171=0,"-",E171/'POPULAÇÃO ATENDIDA SES'!E171)</f>
        <v>57.65049830264352</v>
      </c>
      <c r="J171" s="31">
        <f>IF(F171=0,"-",F171/'POPULAÇÃO ATENDIDA SES'!F171)</f>
        <v>59.516627968530862</v>
      </c>
      <c r="K171" s="31">
        <f>IF(G171=0,"-",G171/'POPULAÇÃO ATENDIDA SES'!G171)</f>
        <v>59.978035596481547</v>
      </c>
      <c r="M171" s="31">
        <f>$K171*'POPULAÇÃO ATENDIDA SES'!X171</f>
        <v>1056438.1017994857</v>
      </c>
      <c r="N171" s="31">
        <f>$K171*'POPULAÇÃO ATENDIDA SES'!Y171</f>
        <v>1067347.4992287916</v>
      </c>
      <c r="O171" s="31">
        <f>$K171*'POPULAÇÃO ATENDIDA SES'!Z171</f>
        <v>1077880.7105398455</v>
      </c>
      <c r="P171" s="31">
        <f>$K171*'POPULAÇÃO ATENDIDA SES'!AA171</f>
        <v>1088037.7357326474</v>
      </c>
    </row>
    <row r="172" spans="2:16" x14ac:dyDescent="0.25">
      <c r="B172" t="s">
        <v>393</v>
      </c>
      <c r="C172" s="14" t="s">
        <v>464</v>
      </c>
      <c r="D172" s="14" t="s">
        <v>460</v>
      </c>
      <c r="E172" s="5">
        <v>0</v>
      </c>
      <c r="F172" s="5">
        <v>0</v>
      </c>
      <c r="G172" s="5">
        <v>0</v>
      </c>
      <c r="I172" s="31"/>
      <c r="J172" s="31"/>
      <c r="K172" s="31"/>
      <c r="M172" s="31">
        <f>$K172*'POPULAÇÃO ATENDIDA SES'!X172</f>
        <v>0</v>
      </c>
      <c r="N172" s="31">
        <f>$K172*'POPULAÇÃO ATENDIDA SES'!Y172</f>
        <v>0</v>
      </c>
      <c r="O172" s="31">
        <f>$K172*'POPULAÇÃO ATENDIDA SES'!Z172</f>
        <v>0</v>
      </c>
      <c r="P172" s="31">
        <f>$K172*'POPULAÇÃO ATENDIDA SES'!AA172</f>
        <v>0</v>
      </c>
    </row>
    <row r="173" spans="2:16" x14ac:dyDescent="0.25">
      <c r="B173" t="s">
        <v>394</v>
      </c>
      <c r="C173" s="14" t="s">
        <v>465</v>
      </c>
      <c r="D173" s="14" t="s">
        <v>458</v>
      </c>
      <c r="E173" s="5">
        <v>0</v>
      </c>
      <c r="F173" s="5">
        <v>0</v>
      </c>
      <c r="G173" s="5">
        <v>34336</v>
      </c>
      <c r="I173" s="31"/>
      <c r="J173" s="31"/>
      <c r="K173" s="31">
        <f>IF(G173=0,"-",G173/'POPULAÇÃO ATENDIDA SES'!G173)</f>
        <v>5.3728551141769261</v>
      </c>
      <c r="M173" s="31">
        <f>$K173*'POPULAÇÃO ATENDIDA SES'!X173</f>
        <v>34704.574259605855</v>
      </c>
      <c r="N173" s="31">
        <f>$K173*'POPULAÇÃO ATENDIDA SES'!Y173</f>
        <v>35061.807772762302</v>
      </c>
      <c r="O173" s="31">
        <f>$K173*'POPULAÇÃO ATENDIDA SES'!Z173</f>
        <v>35407.700539469341</v>
      </c>
      <c r="P173" s="31">
        <f>$K173*'POPULAÇÃO ATENDIDA SES'!AA173</f>
        <v>35742.252559726963</v>
      </c>
    </row>
    <row r="174" spans="2:16" x14ac:dyDescent="0.25">
      <c r="B174" t="s">
        <v>395</v>
      </c>
      <c r="C174" s="14" t="s">
        <v>463</v>
      </c>
      <c r="D174" s="14" t="s">
        <v>459</v>
      </c>
      <c r="E174" s="5">
        <v>578830</v>
      </c>
      <c r="F174" s="5">
        <v>591774</v>
      </c>
      <c r="G174" s="5">
        <v>584521</v>
      </c>
      <c r="I174" s="31">
        <f>IF(E174=0,"-",E174/'POPULAÇÃO ATENDIDA SES'!E174)</f>
        <v>47.162010938672879</v>
      </c>
      <c r="J174" s="31">
        <f>IF(F174=0,"-",F174/'POPULAÇÃO ATENDIDA SES'!F174)</f>
        <v>47.743139595133293</v>
      </c>
      <c r="K174" s="31">
        <f>IF(G174=0,"-",G174/'POPULAÇÃO ATENDIDA SES'!G174)</f>
        <v>46.642656894994097</v>
      </c>
      <c r="M174" s="31">
        <f>$K174*'POPULAÇÃO ATENDIDA SES'!X174</f>
        <v>734310.2627329441</v>
      </c>
      <c r="N174" s="31">
        <f>$K174*'POPULAÇÃO ATENDIDA SES'!Y174</f>
        <v>886755.84932970162</v>
      </c>
      <c r="O174" s="31">
        <f>$K174*'POPULAÇÃO ATENDIDA SES'!Z174</f>
        <v>1041805.0023792399</v>
      </c>
      <c r="P174" s="31">
        <f>$K174*'POPULAÇÃO ATENDIDA SES'!AA174</f>
        <v>1051648.8790195736</v>
      </c>
    </row>
    <row r="175" spans="2:16" x14ac:dyDescent="0.25">
      <c r="B175" t="s">
        <v>396</v>
      </c>
      <c r="C175" s="14" t="s">
        <v>463</v>
      </c>
      <c r="D175" s="14" t="s">
        <v>459</v>
      </c>
      <c r="E175" s="5">
        <v>2940459</v>
      </c>
      <c r="F175" s="5">
        <v>3014476</v>
      </c>
      <c r="G175" s="5">
        <v>3082296</v>
      </c>
      <c r="I175" s="31">
        <f>IF(E175=0,"-",E175/'POPULAÇÃO ATENDIDA SES'!E175)</f>
        <v>33.577243291104736</v>
      </c>
      <c r="J175" s="31">
        <f>IF(F175=0,"-",F175/'POPULAÇÃO ATENDIDA SES'!F175)</f>
        <v>34.156029948209238</v>
      </c>
      <c r="K175" s="31">
        <f>IF(G175=0,"-",G175/'POPULAÇÃO ATENDIDA SES'!G175)</f>
        <v>34.654173381162728</v>
      </c>
      <c r="M175" s="31">
        <f>$K175*'POPULAÇÃO ATENDIDA SES'!X175</f>
        <v>3115381.4135038042</v>
      </c>
      <c r="N175" s="31">
        <f>$K175*'POPULAÇÃO ATENDIDA SES'!Y175</f>
        <v>3147429.7715792786</v>
      </c>
      <c r="O175" s="31">
        <f>$K175*'POPULAÇÃO ATENDIDA SES'!Z175</f>
        <v>3178474.5276273377</v>
      </c>
      <c r="P175" s="31">
        <f>$K175*'POPULAÇÃO ATENDIDA SES'!AA175</f>
        <v>3208448.7748461533</v>
      </c>
    </row>
    <row r="176" spans="2:16" x14ac:dyDescent="0.25">
      <c r="B176" t="s">
        <v>397</v>
      </c>
      <c r="C176" s="14" t="s">
        <v>464</v>
      </c>
      <c r="D176" s="14" t="s">
        <v>460</v>
      </c>
      <c r="E176" s="5">
        <v>833527</v>
      </c>
      <c r="F176" s="5">
        <v>862627</v>
      </c>
      <c r="G176" s="5">
        <v>893435</v>
      </c>
      <c r="I176" s="31">
        <f>IF(E176=0,"-",E176/'POPULAÇÃO ATENDIDA SES'!E176)</f>
        <v>55.924750201089424</v>
      </c>
      <c r="J176" s="31">
        <f>IF(F176=0,"-",F176/'POPULAÇÃO ATENDIDA SES'!F176)</f>
        <v>57.6925725117461</v>
      </c>
      <c r="K176" s="31">
        <f>IF(G176=0,"-",G176/'POPULAÇÃO ATENDIDA SES'!G176)</f>
        <v>59.562414735300138</v>
      </c>
      <c r="M176" s="31">
        <f>$K176*'POPULAÇÃO ATENDIDA SES'!X176</f>
        <v>903065.11129536317</v>
      </c>
      <c r="N176" s="31">
        <f>$K176*'POPULAÇÃO ATENDIDA SES'!Y176</f>
        <v>912353.32514828746</v>
      </c>
      <c r="O176" s="31">
        <f>$K176*'POPULAÇÃO ATENDIDA SES'!Z176</f>
        <v>921299.64155877277</v>
      </c>
      <c r="P176" s="31">
        <f>$K176*'POPULAÇÃO ATENDIDA SES'!AA176</f>
        <v>930018.0263409653</v>
      </c>
    </row>
    <row r="177" spans="2:16" x14ac:dyDescent="0.25">
      <c r="B177" t="s">
        <v>398</v>
      </c>
      <c r="C177" s="14" t="s">
        <v>463</v>
      </c>
      <c r="D177" s="14" t="s">
        <v>458</v>
      </c>
      <c r="E177" s="5">
        <v>1465319</v>
      </c>
      <c r="F177" s="5">
        <v>1479790</v>
      </c>
      <c r="G177" s="5">
        <v>1511960</v>
      </c>
      <c r="I177" s="31">
        <f>IF(E177=0,"-",E177/'POPULAÇÃO ATENDIDA SES'!E177)</f>
        <v>47.594849364076353</v>
      </c>
      <c r="J177" s="31">
        <f>IF(F177=0,"-",F177/'POPULAÇÃO ATENDIDA SES'!F177)</f>
        <v>47.523409242842085</v>
      </c>
      <c r="K177" s="31">
        <f>IF(G177=0,"-",G177/'POPULAÇÃO ATENDIDA SES'!G177)</f>
        <v>48.303233744253937</v>
      </c>
      <c r="M177" s="31">
        <f>$K177*'POPULAÇÃO ATENDIDA SES'!X177</f>
        <v>1528185.8052352984</v>
      </c>
      <c r="N177" s="31">
        <f>$K177*'POPULAÇÃO ATENDIDA SES'!Y177</f>
        <v>1543899.9859811952</v>
      </c>
      <c r="O177" s="31">
        <f>$K177*'POPULAÇÃO ATENDIDA SES'!Z177</f>
        <v>1559139.0868440769</v>
      </c>
      <c r="P177" s="31">
        <f>$K177*'POPULAÇÃO ATENDIDA SES'!AA177</f>
        <v>1868996.9713992944</v>
      </c>
    </row>
    <row r="178" spans="2:16" x14ac:dyDescent="0.25">
      <c r="B178" t="s">
        <v>399</v>
      </c>
      <c r="C178" s="14" t="s">
        <v>464</v>
      </c>
      <c r="D178" s="14" t="s">
        <v>460</v>
      </c>
      <c r="E178" s="5">
        <v>0</v>
      </c>
      <c r="F178" s="5">
        <v>0</v>
      </c>
      <c r="G178" s="5">
        <v>0</v>
      </c>
      <c r="I178" s="31"/>
      <c r="J178" s="31"/>
      <c r="K178" s="31"/>
      <c r="M178" s="31">
        <f>$K178*'POPULAÇÃO ATENDIDA SES'!X178</f>
        <v>0</v>
      </c>
      <c r="N178" s="31">
        <f>$K178*'POPULAÇÃO ATENDIDA SES'!Y178</f>
        <v>0</v>
      </c>
      <c r="O178" s="31">
        <f>$K178*'POPULAÇÃO ATENDIDA SES'!Z178</f>
        <v>0</v>
      </c>
      <c r="P178" s="31">
        <f>$K178*'POPULAÇÃO ATENDIDA SES'!AA178</f>
        <v>0</v>
      </c>
    </row>
    <row r="179" spans="2:16" x14ac:dyDescent="0.25">
      <c r="B179" t="s">
        <v>400</v>
      </c>
      <c r="C179" s="14" t="s">
        <v>464</v>
      </c>
      <c r="D179" s="14" t="s">
        <v>460</v>
      </c>
      <c r="E179" s="5">
        <v>0</v>
      </c>
      <c r="F179" s="5">
        <v>0</v>
      </c>
      <c r="G179" s="5">
        <v>0</v>
      </c>
      <c r="I179" s="31"/>
      <c r="J179" s="31"/>
      <c r="K179" s="31"/>
      <c r="M179" s="31">
        <f>$K179*'POPULAÇÃO ATENDIDA SES'!X179</f>
        <v>0</v>
      </c>
      <c r="N179" s="31">
        <f>$K179*'POPULAÇÃO ATENDIDA SES'!Y179</f>
        <v>0</v>
      </c>
      <c r="O179" s="31">
        <f>$K179*'POPULAÇÃO ATENDIDA SES'!Z179</f>
        <v>0</v>
      </c>
      <c r="P179" s="31">
        <f>$K179*'POPULAÇÃO ATENDIDA SES'!AA179</f>
        <v>0</v>
      </c>
    </row>
    <row r="180" spans="2:16" x14ac:dyDescent="0.25">
      <c r="B180" t="s">
        <v>401</v>
      </c>
      <c r="C180" s="14" t="s">
        <v>463</v>
      </c>
      <c r="D180" s="14" t="s">
        <v>459</v>
      </c>
      <c r="E180" s="5">
        <v>1016743</v>
      </c>
      <c r="F180" s="5">
        <v>1021988</v>
      </c>
      <c r="G180" s="5">
        <v>1038292</v>
      </c>
      <c r="I180" s="31">
        <f>IF(E180=0,"-",E180/'POPULAÇÃO ATENDIDA SES'!E180)</f>
        <v>36.681250806686414</v>
      </c>
      <c r="J180" s="31">
        <f>IF(F180=0,"-",F180/'POPULAÇÃO ATENDIDA SES'!F180)</f>
        <v>36.62117045559048</v>
      </c>
      <c r="K180" s="31">
        <f>IF(G180=0,"-",G180/'POPULAÇÃO ATENDIDA SES'!G180)</f>
        <v>36.946653503408101</v>
      </c>
      <c r="M180" s="31">
        <f>$K180*'POPULAÇÃO ATENDIDA SES'!X180</f>
        <v>1049416.680531062</v>
      </c>
      <c r="N180" s="31">
        <f>$K180*'POPULAÇÃO ATENDIDA SES'!Y180</f>
        <v>1060230.4227864107</v>
      </c>
      <c r="O180" s="31">
        <f>$K180*'POPULAÇÃO ATENDIDA SES'!Z180</f>
        <v>1089967.3682597075</v>
      </c>
      <c r="P180" s="31">
        <f>$K180*'POPULAÇÃO ATENDIDA SES'!AA180</f>
        <v>1119870.3737237221</v>
      </c>
    </row>
    <row r="181" spans="2:16" x14ac:dyDescent="0.25">
      <c r="B181" t="s">
        <v>402</v>
      </c>
      <c r="C181" s="14" t="s">
        <v>465</v>
      </c>
      <c r="D181" s="14" t="s">
        <v>458</v>
      </c>
      <c r="E181" s="5">
        <v>0</v>
      </c>
      <c r="F181" s="5">
        <v>0</v>
      </c>
      <c r="G181" s="5">
        <v>0</v>
      </c>
      <c r="I181" s="31"/>
      <c r="J181" s="31"/>
      <c r="K181" s="31"/>
      <c r="M181" s="31">
        <f>$K181*'POPULAÇÃO ATENDIDA SES'!X181</f>
        <v>0</v>
      </c>
      <c r="N181" s="31">
        <f>$K181*'POPULAÇÃO ATENDIDA SES'!Y181</f>
        <v>0</v>
      </c>
      <c r="O181" s="31">
        <f>$K181*'POPULAÇÃO ATENDIDA SES'!Z181</f>
        <v>0</v>
      </c>
      <c r="P181" s="31">
        <f>$K181*'POPULAÇÃO ATENDIDA SES'!AA181</f>
        <v>0</v>
      </c>
    </row>
    <row r="182" spans="2:16" x14ac:dyDescent="0.25">
      <c r="B182" t="s">
        <v>403</v>
      </c>
      <c r="C182" s="14" t="s">
        <v>464</v>
      </c>
      <c r="D182" s="14" t="s">
        <v>460</v>
      </c>
      <c r="E182" s="5">
        <v>2479932</v>
      </c>
      <c r="F182" s="5">
        <v>2597691</v>
      </c>
      <c r="G182" s="5">
        <v>2585163</v>
      </c>
      <c r="I182" s="31">
        <f>IF(E182=0,"-",E182/'POPULAÇÃO ATENDIDA SES'!E182)</f>
        <v>53.775218851409448</v>
      </c>
      <c r="J182" s="31">
        <f>IF(F182=0,"-",F182/'POPULAÇÃO ATENDIDA SES'!F182)</f>
        <v>55.682802273388127</v>
      </c>
      <c r="K182" s="31">
        <f>IF(G182=0,"-",G182/'POPULAÇÃO ATENDIDA SES'!G182)</f>
        <v>54.778823974161099</v>
      </c>
      <c r="M182" s="31">
        <f>$K182*'POPULAÇÃO ATENDIDA SES'!X182</f>
        <v>2612863.5165483137</v>
      </c>
      <c r="N182" s="31">
        <f>$K182*'POPULAÇÃO ATENDIDA SES'!Y182</f>
        <v>2639799.1273142281</v>
      </c>
      <c r="O182" s="31">
        <f>$K182*'POPULAÇÃO ATENDIDA SES'!Z182</f>
        <v>2665805.9239158006</v>
      </c>
      <c r="P182" s="31">
        <f>$K182*'POPULAÇÃO ATENDIDA SES'!AA182</f>
        <v>2690938.5424803453</v>
      </c>
    </row>
    <row r="183" spans="2:16" x14ac:dyDescent="0.25">
      <c r="B183" t="s">
        <v>404</v>
      </c>
      <c r="C183" s="14" t="s">
        <v>463</v>
      </c>
      <c r="D183" s="14" t="s">
        <v>458</v>
      </c>
      <c r="E183" s="5">
        <v>0</v>
      </c>
      <c r="F183" s="5">
        <v>0</v>
      </c>
      <c r="G183" s="5">
        <v>0</v>
      </c>
      <c r="I183" s="31"/>
      <c r="J183" s="31"/>
      <c r="K183" s="31"/>
      <c r="M183" s="31">
        <f>$K183*'POPULAÇÃO ATENDIDA SES'!X183</f>
        <v>0</v>
      </c>
      <c r="N183" s="31">
        <f>$K183*'POPULAÇÃO ATENDIDA SES'!Y183</f>
        <v>0</v>
      </c>
      <c r="O183" s="31">
        <f>$K183*'POPULAÇÃO ATENDIDA SES'!Z183</f>
        <v>0</v>
      </c>
      <c r="P183" s="31">
        <f>$K183*'POPULAÇÃO ATENDIDA SES'!AA183</f>
        <v>0</v>
      </c>
    </row>
    <row r="184" spans="2:16" x14ac:dyDescent="0.25">
      <c r="B184" t="s">
        <v>405</v>
      </c>
      <c r="C184" s="14" t="s">
        <v>465</v>
      </c>
      <c r="D184" s="14" t="s">
        <v>458</v>
      </c>
      <c r="E184" s="5">
        <v>0</v>
      </c>
      <c r="F184" s="5">
        <v>0</v>
      </c>
      <c r="G184" s="5">
        <v>0</v>
      </c>
      <c r="I184" s="31"/>
      <c r="J184" s="31"/>
      <c r="K184" s="31"/>
      <c r="M184" s="31">
        <f>$K184*'POPULAÇÃO ATENDIDA SES'!X184</f>
        <v>0</v>
      </c>
      <c r="N184" s="31">
        <f>$K184*'POPULAÇÃO ATENDIDA SES'!Y184</f>
        <v>0</v>
      </c>
      <c r="O184" s="31">
        <f>$K184*'POPULAÇÃO ATENDIDA SES'!Z184</f>
        <v>0</v>
      </c>
      <c r="P184" s="31">
        <f>$K184*'POPULAÇÃO ATENDIDA SES'!AA184</f>
        <v>0</v>
      </c>
    </row>
    <row r="185" spans="2:16" x14ac:dyDescent="0.25">
      <c r="B185" t="s">
        <v>210</v>
      </c>
      <c r="C185" s="14" t="s">
        <v>464</v>
      </c>
      <c r="D185" s="14" t="s">
        <v>460</v>
      </c>
      <c r="E185" s="5">
        <v>11683167</v>
      </c>
      <c r="F185" s="5">
        <v>12393538</v>
      </c>
      <c r="G185" s="5">
        <v>12658288</v>
      </c>
      <c r="I185" s="31">
        <f>IF(E185=0,"-",E185/'POPULAÇÃO ATENDIDA SES'!E185)</f>
        <v>50.739120134459256</v>
      </c>
      <c r="J185" s="31">
        <f>IF(F185=0,"-",F185/'POPULAÇÃO ATENDIDA SES'!F185)</f>
        <v>52.629518173909105</v>
      </c>
      <c r="K185" s="31">
        <f>IF(G185=0,"-",G185/'POPULAÇÃO ATENDIDA SES'!G185)</f>
        <v>52.560659730343531</v>
      </c>
      <c r="M185" s="31">
        <f>$K185*'POPULAÇÃO ATENDIDA SES'!X185</f>
        <v>12794117.842110738</v>
      </c>
      <c r="N185" s="31">
        <f>$K185*'POPULAÇÃO ATENDIDA SES'!Y185</f>
        <v>12925723.573622718</v>
      </c>
      <c r="O185" s="31">
        <f>$K185*'POPULAÇÃO ATENDIDA SES'!Z185</f>
        <v>13053160.053115143</v>
      </c>
      <c r="P185" s="31">
        <f>$K185*'POPULAÇÃO ATENDIDA SES'!AA185</f>
        <v>13176262.704850398</v>
      </c>
    </row>
    <row r="186" spans="2:16" x14ac:dyDescent="0.25">
      <c r="B186" t="s">
        <v>406</v>
      </c>
      <c r="C186" s="14" t="s">
        <v>463</v>
      </c>
      <c r="D186" s="14" t="s">
        <v>458</v>
      </c>
      <c r="E186" s="5">
        <v>740417</v>
      </c>
      <c r="F186" s="5">
        <v>770367</v>
      </c>
      <c r="G186" s="5">
        <v>794368</v>
      </c>
      <c r="I186" s="31">
        <f>IF(E186=0,"-",E186/'POPULAÇÃO ATENDIDA SES'!E186)</f>
        <v>46.651048879133477</v>
      </c>
      <c r="J186" s="31">
        <f>IF(F186=0,"-",F186/'POPULAÇÃO ATENDIDA SES'!F186)</f>
        <v>48.344713173101731</v>
      </c>
      <c r="K186" s="31">
        <f>IF(G186=0,"-",G186/'POPULAÇÃO ATENDIDA SES'!G186)</f>
        <v>49.652297095986803</v>
      </c>
      <c r="M186" s="31">
        <f>$K186*'POPULAÇÃO ATENDIDA SES'!X186</f>
        <v>802890.15344603395</v>
      </c>
      <c r="N186" s="31">
        <f>$K186*'POPULAÇÃO ATENDIDA SES'!Y186</f>
        <v>811154.05981794535</v>
      </c>
      <c r="O186" s="31">
        <f>$K186*'POPULAÇÃO ATENDIDA SES'!Z186</f>
        <v>819159.71911573457</v>
      </c>
      <c r="P186" s="31">
        <f>$K186*'POPULAÇÃO ATENDIDA SES'!AA186</f>
        <v>826864.0901603814</v>
      </c>
    </row>
    <row r="187" spans="2:16" x14ac:dyDescent="0.25">
      <c r="B187" t="s">
        <v>407</v>
      </c>
      <c r="C187" s="14" t="s">
        <v>463</v>
      </c>
      <c r="D187" s="14" t="s">
        <v>460</v>
      </c>
      <c r="E187" s="5">
        <v>224092</v>
      </c>
      <c r="F187" s="5">
        <v>239099</v>
      </c>
      <c r="G187" s="5">
        <v>249779</v>
      </c>
      <c r="I187" s="31">
        <f>IF(E187=0,"-",E187/'POPULAÇÃO ATENDIDA SES'!E187)</f>
        <v>45.790177462173226</v>
      </c>
      <c r="J187" s="31">
        <f>IF(F187=0,"-",F187/'POPULAÇÃO ATENDIDA SES'!F187)</f>
        <v>48.344926458789494</v>
      </c>
      <c r="K187" s="31">
        <f>IF(G187=0,"-",G187/'POPULAÇÃO ATENDIDA SES'!G187)</f>
        <v>49.575189457451778</v>
      </c>
      <c r="M187" s="31">
        <f>$K187*'POPULAÇÃO ATENDIDA SES'!X187</f>
        <v>252434.63177598087</v>
      </c>
      <c r="N187" s="31">
        <f>$K187*'POPULAÇÃO ATENDIDA SES'!Y187</f>
        <v>255052.86028751126</v>
      </c>
      <c r="O187" s="31">
        <f>$K187*'POPULAÇÃO ATENDIDA SES'!Z187</f>
        <v>257558.87900569034</v>
      </c>
      <c r="P187" s="31">
        <f>$K187*'POPULAÇÃO ATENDIDA SES'!AA187</f>
        <v>289528.43334078521</v>
      </c>
    </row>
    <row r="188" spans="2:16" x14ac:dyDescent="0.25">
      <c r="B188" t="s">
        <v>408</v>
      </c>
      <c r="C188" s="14" t="s">
        <v>463</v>
      </c>
      <c r="D188" s="14" t="s">
        <v>458</v>
      </c>
      <c r="E188" s="5">
        <v>0</v>
      </c>
      <c r="F188" s="5">
        <v>0</v>
      </c>
      <c r="G188" s="5">
        <v>0</v>
      </c>
      <c r="I188" s="31"/>
      <c r="J188" s="31"/>
      <c r="K188" s="31"/>
      <c r="M188" s="31">
        <f>$K188*'POPULAÇÃO ATENDIDA SES'!X188</f>
        <v>0</v>
      </c>
      <c r="N188" s="31">
        <f>$K188*'POPULAÇÃO ATENDIDA SES'!Y188</f>
        <v>0</v>
      </c>
      <c r="O188" s="31">
        <f>$K188*'POPULAÇÃO ATENDIDA SES'!Z188</f>
        <v>0</v>
      </c>
      <c r="P188" s="31">
        <f>$K188*'POPULAÇÃO ATENDIDA SES'!AA188</f>
        <v>0</v>
      </c>
    </row>
    <row r="189" spans="2:16" x14ac:dyDescent="0.25">
      <c r="B189" t="s">
        <v>409</v>
      </c>
      <c r="C189" s="14" t="s">
        <v>463</v>
      </c>
      <c r="D189" s="14" t="s">
        <v>459</v>
      </c>
      <c r="E189" s="5">
        <v>0</v>
      </c>
      <c r="F189" s="5">
        <v>0</v>
      </c>
      <c r="G189" s="5">
        <v>0</v>
      </c>
      <c r="I189" s="31"/>
      <c r="J189" s="31"/>
      <c r="K189" s="31"/>
      <c r="M189" s="31">
        <f>$K189*'POPULAÇÃO ATENDIDA SES'!X189</f>
        <v>0</v>
      </c>
      <c r="N189" s="31">
        <f>$K189*'POPULAÇÃO ATENDIDA SES'!Y189</f>
        <v>0</v>
      </c>
      <c r="O189" s="31">
        <f>$K189*'POPULAÇÃO ATENDIDA SES'!Z189</f>
        <v>0</v>
      </c>
      <c r="P189" s="31">
        <f>$K189*'POPULAÇÃO ATENDIDA SES'!AA189</f>
        <v>0</v>
      </c>
    </row>
    <row r="190" spans="2:16" x14ac:dyDescent="0.25">
      <c r="B190" t="s">
        <v>410</v>
      </c>
      <c r="C190" s="14" t="s">
        <v>464</v>
      </c>
      <c r="D190" s="14" t="s">
        <v>460</v>
      </c>
      <c r="E190" s="5">
        <v>0</v>
      </c>
      <c r="F190" s="5">
        <v>0</v>
      </c>
      <c r="G190" s="5">
        <v>0</v>
      </c>
      <c r="I190" s="31"/>
      <c r="J190" s="31"/>
      <c r="K190" s="31"/>
      <c r="M190" s="31">
        <f>$K190*'POPULAÇÃO ATENDIDA SES'!X190</f>
        <v>0</v>
      </c>
      <c r="N190" s="31">
        <f>$K190*'POPULAÇÃO ATENDIDA SES'!Y190</f>
        <v>0</v>
      </c>
      <c r="O190" s="31">
        <f>$K190*'POPULAÇÃO ATENDIDA SES'!Z190</f>
        <v>0</v>
      </c>
      <c r="P190" s="31">
        <f>$K190*'POPULAÇÃO ATENDIDA SES'!AA190</f>
        <v>0</v>
      </c>
    </row>
    <row r="191" spans="2:16" x14ac:dyDescent="0.25">
      <c r="B191" t="s">
        <v>411</v>
      </c>
      <c r="C191" s="14" t="s">
        <v>464</v>
      </c>
      <c r="D191" s="14" t="s">
        <v>460</v>
      </c>
      <c r="E191" s="5">
        <v>2189459</v>
      </c>
      <c r="F191" s="5">
        <v>2244995</v>
      </c>
      <c r="G191" s="5">
        <v>2275633</v>
      </c>
      <c r="I191" s="31">
        <f>IF(E191=0,"-",E191/'POPULAÇÃO ATENDIDA SES'!E191)</f>
        <v>57.434630454286925</v>
      </c>
      <c r="J191" s="31">
        <f>IF(F191=0,"-",F191/'POPULAÇÃO ATENDIDA SES'!F191)</f>
        <v>58.615974491231924</v>
      </c>
      <c r="K191" s="31">
        <f>IF(G191=0,"-",G191/'POPULAÇÃO ATENDIDA SES'!G191)</f>
        <v>59.137972752457237</v>
      </c>
      <c r="M191" s="31">
        <f>$K191*'POPULAÇÃO ATENDIDA SES'!X191</f>
        <v>2300086.2364050802</v>
      </c>
      <c r="N191" s="31">
        <f>$K191*'POPULAÇÃO ATENDIDA SES'!Y191</f>
        <v>2323741.4650953091</v>
      </c>
      <c r="O191" s="31">
        <f>$K191*'POPULAÇÃO ATENDIDA SES'!Z191</f>
        <v>2346655.6866217474</v>
      </c>
      <c r="P191" s="31">
        <f>$K191*'POPULAÇÃO ATENDIDA SES'!AA191</f>
        <v>2368771.900433335</v>
      </c>
    </row>
    <row r="192" spans="2:16" x14ac:dyDescent="0.25">
      <c r="B192" t="s">
        <v>412</v>
      </c>
      <c r="C192" s="14" t="s">
        <v>465</v>
      </c>
      <c r="D192" s="14" t="s">
        <v>458</v>
      </c>
      <c r="E192" s="5">
        <v>0</v>
      </c>
      <c r="F192" s="5">
        <v>0</v>
      </c>
      <c r="G192" s="5">
        <v>0</v>
      </c>
      <c r="I192" s="31"/>
      <c r="J192" s="31"/>
      <c r="K192" s="31"/>
      <c r="M192" s="31">
        <f>$K192*'POPULAÇÃO ATENDIDA SES'!X192</f>
        <v>0</v>
      </c>
      <c r="N192" s="31">
        <f>$K192*'POPULAÇÃO ATENDIDA SES'!Y192</f>
        <v>0</v>
      </c>
      <c r="O192" s="31">
        <f>$K192*'POPULAÇÃO ATENDIDA SES'!Z192</f>
        <v>0</v>
      </c>
      <c r="P192" s="31">
        <f>$K192*'POPULAÇÃO ATENDIDA SES'!AA192</f>
        <v>0</v>
      </c>
    </row>
    <row r="193" spans="2:16" x14ac:dyDescent="0.25">
      <c r="B193" t="s">
        <v>413</v>
      </c>
      <c r="C193" s="14" t="s">
        <v>464</v>
      </c>
      <c r="D193" s="14" t="s">
        <v>460</v>
      </c>
      <c r="E193" s="5">
        <v>0</v>
      </c>
      <c r="F193" s="5">
        <v>0</v>
      </c>
      <c r="G193" s="5">
        <v>0</v>
      </c>
      <c r="I193" s="31"/>
      <c r="J193" s="31"/>
      <c r="K193" s="31"/>
      <c r="M193" s="31">
        <f>$K193*'POPULAÇÃO ATENDIDA SES'!X193</f>
        <v>0</v>
      </c>
      <c r="N193" s="31">
        <f>$K193*'POPULAÇÃO ATENDIDA SES'!Y193</f>
        <v>0</v>
      </c>
      <c r="O193" s="31">
        <f>$K193*'POPULAÇÃO ATENDIDA SES'!Z193</f>
        <v>0</v>
      </c>
      <c r="P193" s="31">
        <f>$K193*'POPULAÇÃO ATENDIDA SES'!AA193</f>
        <v>0</v>
      </c>
    </row>
    <row r="194" spans="2:16" x14ac:dyDescent="0.25">
      <c r="B194" t="s">
        <v>414</v>
      </c>
      <c r="C194" s="14" t="s">
        <v>465</v>
      </c>
      <c r="D194" s="14" t="s">
        <v>458</v>
      </c>
      <c r="E194" s="5">
        <v>0</v>
      </c>
      <c r="F194" s="5">
        <v>0</v>
      </c>
      <c r="G194" s="5">
        <v>0</v>
      </c>
      <c r="I194" s="31"/>
      <c r="J194" s="31"/>
      <c r="K194" s="31"/>
      <c r="M194" s="31">
        <f>$K194*'POPULAÇÃO ATENDIDA SES'!X194</f>
        <v>0</v>
      </c>
      <c r="N194" s="31">
        <f>$K194*'POPULAÇÃO ATENDIDA SES'!Y194</f>
        <v>0</v>
      </c>
      <c r="O194" s="31">
        <f>$K194*'POPULAÇÃO ATENDIDA SES'!Z194</f>
        <v>0</v>
      </c>
      <c r="P194" s="31">
        <f>$K194*'POPULAÇÃO ATENDIDA SES'!AA194</f>
        <v>0</v>
      </c>
    </row>
    <row r="195" spans="2:16" x14ac:dyDescent="0.25">
      <c r="B195" t="s">
        <v>415</v>
      </c>
      <c r="C195" s="14" t="s">
        <v>463</v>
      </c>
      <c r="D195" s="14" t="s">
        <v>459</v>
      </c>
      <c r="E195" s="5">
        <v>0</v>
      </c>
      <c r="F195" s="5">
        <v>16</v>
      </c>
      <c r="G195" s="5">
        <v>0</v>
      </c>
      <c r="I195" s="31"/>
      <c r="J195" s="31"/>
      <c r="K195" s="31"/>
      <c r="M195" s="31">
        <f>$K195*'POPULAÇÃO ATENDIDA SES'!X195</f>
        <v>0</v>
      </c>
      <c r="N195" s="31">
        <f>$K195*'POPULAÇÃO ATENDIDA SES'!Y195</f>
        <v>0</v>
      </c>
      <c r="O195" s="31">
        <f>$K195*'POPULAÇÃO ATENDIDA SES'!Z195</f>
        <v>0</v>
      </c>
      <c r="P195" s="31">
        <f>$K195*'POPULAÇÃO ATENDIDA SES'!AA195</f>
        <v>0</v>
      </c>
    </row>
    <row r="196" spans="2:16" x14ac:dyDescent="0.25">
      <c r="B196" t="s">
        <v>416</v>
      </c>
      <c r="C196" s="14" t="s">
        <v>463</v>
      </c>
      <c r="D196" s="14" t="s">
        <v>458</v>
      </c>
      <c r="E196" s="5">
        <v>0</v>
      </c>
      <c r="F196" s="5">
        <v>0</v>
      </c>
      <c r="G196" s="5">
        <v>0</v>
      </c>
      <c r="I196" s="31"/>
      <c r="J196" s="31"/>
      <c r="K196" s="31"/>
      <c r="M196" s="31">
        <f>$K196*'POPULAÇÃO ATENDIDA SES'!X196</f>
        <v>0</v>
      </c>
      <c r="N196" s="31">
        <f>$K196*'POPULAÇÃO ATENDIDA SES'!Y196</f>
        <v>0</v>
      </c>
      <c r="O196" s="31">
        <f>$K196*'POPULAÇÃO ATENDIDA SES'!Z196</f>
        <v>0</v>
      </c>
      <c r="P196" s="31">
        <f>$K196*'POPULAÇÃO ATENDIDA SES'!AA196</f>
        <v>0</v>
      </c>
    </row>
    <row r="197" spans="2:16" x14ac:dyDescent="0.25">
      <c r="B197" t="s">
        <v>211</v>
      </c>
      <c r="C197" s="14" t="s">
        <v>464</v>
      </c>
      <c r="D197" s="14" t="s">
        <v>460</v>
      </c>
      <c r="E197" s="5">
        <v>0</v>
      </c>
      <c r="F197" s="5">
        <v>0</v>
      </c>
      <c r="G197" s="5">
        <v>0</v>
      </c>
      <c r="I197" s="31"/>
      <c r="J197" s="31"/>
      <c r="K197" s="31"/>
      <c r="M197" s="31">
        <f>$K197*'POPULAÇÃO ATENDIDA SES'!X197</f>
        <v>0</v>
      </c>
      <c r="N197" s="31">
        <f>$K197*'POPULAÇÃO ATENDIDA SES'!Y197</f>
        <v>0</v>
      </c>
      <c r="O197" s="31">
        <f>$K197*'POPULAÇÃO ATENDIDA SES'!Z197</f>
        <v>0</v>
      </c>
      <c r="P197" s="31">
        <f>$K197*'POPULAÇÃO ATENDIDA SES'!AA197</f>
        <v>0</v>
      </c>
    </row>
    <row r="198" spans="2:16" x14ac:dyDescent="0.25">
      <c r="B198" t="s">
        <v>417</v>
      </c>
      <c r="C198" s="14" t="s">
        <v>463</v>
      </c>
      <c r="D198" s="14" t="s">
        <v>458</v>
      </c>
      <c r="E198" s="5">
        <v>0</v>
      </c>
      <c r="F198" s="5">
        <v>0</v>
      </c>
      <c r="G198" s="5">
        <v>0</v>
      </c>
      <c r="I198" s="31"/>
      <c r="J198" s="31"/>
      <c r="K198" s="31"/>
      <c r="M198" s="31">
        <f>$K198*'POPULAÇÃO ATENDIDA SES'!X198</f>
        <v>0</v>
      </c>
      <c r="N198" s="31">
        <f>$K198*'POPULAÇÃO ATENDIDA SES'!Y198</f>
        <v>0</v>
      </c>
      <c r="O198" s="31">
        <f>$K198*'POPULAÇÃO ATENDIDA SES'!Z198</f>
        <v>0</v>
      </c>
      <c r="P198" s="31">
        <f>$K198*'POPULAÇÃO ATENDIDA SES'!AA198</f>
        <v>0</v>
      </c>
    </row>
    <row r="199" spans="2:16" x14ac:dyDescent="0.25">
      <c r="B199" t="s">
        <v>418</v>
      </c>
      <c r="C199" s="14" t="s">
        <v>463</v>
      </c>
      <c r="D199" s="14" t="s">
        <v>459</v>
      </c>
      <c r="E199" s="5">
        <v>1435235</v>
      </c>
      <c r="F199" s="5">
        <v>1439010</v>
      </c>
      <c r="G199" s="5">
        <v>1497389</v>
      </c>
      <c r="I199" s="31">
        <f>IF(E199=0,"-",E199/'POPULAÇÃO ATENDIDA SES'!E199)</f>
        <v>32.392453897851063</v>
      </c>
      <c r="J199" s="31">
        <f>IF(F199=0,"-",F199/'POPULAÇÃO ATENDIDA SES'!F199)</f>
        <v>31.677357381295135</v>
      </c>
      <c r="K199" s="31">
        <f>IF(G199=0,"-",G199/'POPULAÇÃO ATENDIDA SES'!G199)</f>
        <v>32.048070009696595</v>
      </c>
      <c r="M199" s="31">
        <f>$K199*'POPULAÇÃO ATENDIDA SES'!X199</f>
        <v>1830713.5240697735</v>
      </c>
      <c r="N199" s="31">
        <f>$K199*'POPULAÇÃO ATENDIDA SES'!Y199</f>
        <v>2170089.358565751</v>
      </c>
      <c r="O199" s="31">
        <f>$K199*'POPULAÇÃO ATENDIDA SES'!Z199</f>
        <v>2191488.5297652441</v>
      </c>
      <c r="P199" s="31">
        <f>$K199*'POPULAÇÃO ATENDIDA SES'!AA199</f>
        <v>2212146.7324328991</v>
      </c>
    </row>
    <row r="200" spans="2:16" x14ac:dyDescent="0.25">
      <c r="B200" t="s">
        <v>419</v>
      </c>
      <c r="C200" s="14" t="s">
        <v>463</v>
      </c>
      <c r="D200" s="14" t="s">
        <v>459</v>
      </c>
      <c r="E200" s="5">
        <v>0</v>
      </c>
      <c r="F200" s="5">
        <v>0</v>
      </c>
      <c r="G200" s="5">
        <v>0</v>
      </c>
      <c r="I200" s="31"/>
      <c r="J200" s="31"/>
      <c r="K200" s="31"/>
      <c r="M200" s="31">
        <f>$K200*'POPULAÇÃO ATENDIDA SES'!X200</f>
        <v>0</v>
      </c>
      <c r="N200" s="31">
        <f>$K200*'POPULAÇÃO ATENDIDA SES'!Y200</f>
        <v>0</v>
      </c>
      <c r="O200" s="31">
        <f>$K200*'POPULAÇÃO ATENDIDA SES'!Z200</f>
        <v>0</v>
      </c>
      <c r="P200" s="31">
        <f>$K200*'POPULAÇÃO ATENDIDA SES'!AA200</f>
        <v>0</v>
      </c>
    </row>
    <row r="201" spans="2:16" x14ac:dyDescent="0.25">
      <c r="B201" t="s">
        <v>420</v>
      </c>
      <c r="C201" s="14" t="s">
        <v>465</v>
      </c>
      <c r="D201" s="14" t="s">
        <v>458</v>
      </c>
      <c r="E201" s="5">
        <v>0</v>
      </c>
      <c r="F201" s="5">
        <v>0</v>
      </c>
      <c r="G201" s="5">
        <v>0</v>
      </c>
      <c r="I201" s="31"/>
      <c r="J201" s="31"/>
      <c r="K201" s="31"/>
      <c r="M201" s="31">
        <f>$K201*'POPULAÇÃO ATENDIDA SES'!X201</f>
        <v>0</v>
      </c>
      <c r="N201" s="31">
        <f>$K201*'POPULAÇÃO ATENDIDA SES'!Y201</f>
        <v>0</v>
      </c>
      <c r="O201" s="31">
        <f>$K201*'POPULAÇÃO ATENDIDA SES'!Z201</f>
        <v>0</v>
      </c>
      <c r="P201" s="31">
        <f>$K201*'POPULAÇÃO ATENDIDA SES'!AA201</f>
        <v>0</v>
      </c>
    </row>
    <row r="202" spans="2:16" x14ac:dyDescent="0.25">
      <c r="B202" t="s">
        <v>422</v>
      </c>
      <c r="C202" s="14" t="s">
        <v>463</v>
      </c>
      <c r="D202" s="14" t="s">
        <v>459</v>
      </c>
      <c r="E202" s="5">
        <v>0</v>
      </c>
      <c r="F202" s="5">
        <v>0</v>
      </c>
      <c r="G202" s="5">
        <v>0</v>
      </c>
      <c r="I202" s="31"/>
      <c r="J202" s="31"/>
      <c r="K202" s="31"/>
      <c r="M202" s="31">
        <f>$K202*'POPULAÇÃO ATENDIDA SES'!X202</f>
        <v>0</v>
      </c>
      <c r="N202" s="31">
        <f>$K202*'POPULAÇÃO ATENDIDA SES'!Y202</f>
        <v>0</v>
      </c>
      <c r="O202" s="31">
        <f>$K202*'POPULAÇÃO ATENDIDA SES'!Z202</f>
        <v>0</v>
      </c>
      <c r="P202" s="31">
        <f>$K202*'POPULAÇÃO ATENDIDA SES'!AA202</f>
        <v>0</v>
      </c>
    </row>
    <row r="203" spans="2:16" x14ac:dyDescent="0.25">
      <c r="B203" t="s">
        <v>423</v>
      </c>
      <c r="C203" s="14" t="s">
        <v>464</v>
      </c>
      <c r="D203" s="14" t="s">
        <v>460</v>
      </c>
      <c r="E203" s="5">
        <v>81070</v>
      </c>
      <c r="F203" s="5">
        <v>88455</v>
      </c>
      <c r="G203" s="5">
        <v>88272</v>
      </c>
      <c r="I203" s="31">
        <f>IF(E203=0,"-",E203/'POPULAÇÃO ATENDIDA SES'!E203)</f>
        <v>69.468723221936585</v>
      </c>
      <c r="J203" s="31">
        <f>IF(F203=0,"-",F203/'POPULAÇÃO ATENDIDA SES'!F203)</f>
        <v>75.796915167095122</v>
      </c>
      <c r="K203" s="31">
        <f>IF(G203=0,"-",G203/'POPULAÇÃO ATENDIDA SES'!G203)</f>
        <v>75.640102827763499</v>
      </c>
      <c r="M203" s="31">
        <f>$K203*'POPULAÇÃO ATENDIDA SES'!X203</f>
        <v>89269.423728813548</v>
      </c>
      <c r="N203" s="31">
        <f>$K203*'POPULAÇÃO ATENDIDA SES'!Y203</f>
        <v>90195.602905569016</v>
      </c>
      <c r="O203" s="31">
        <f>$K203*'POPULAÇÃO ATENDIDA SES'!Z203</f>
        <v>91050.53753026636</v>
      </c>
      <c r="P203" s="31">
        <f>$K203*'POPULAÇÃO ATENDIDA SES'!AA203</f>
        <v>91905.472154963689</v>
      </c>
    </row>
    <row r="204" spans="2:16" x14ac:dyDescent="0.25">
      <c r="B204" t="s">
        <v>424</v>
      </c>
      <c r="C204" s="14" t="s">
        <v>463</v>
      </c>
      <c r="D204" s="14" t="s">
        <v>460</v>
      </c>
      <c r="E204" s="5">
        <v>1574442</v>
      </c>
      <c r="F204" s="5">
        <v>1727368</v>
      </c>
      <c r="G204" s="5">
        <v>1771173</v>
      </c>
      <c r="I204" s="31">
        <f>IF(E204=0,"-",E204/'POPULAÇÃO ATENDIDA SES'!E204)</f>
        <v>50.576539339224539</v>
      </c>
      <c r="J204" s="31">
        <f>IF(F204=0,"-",F204/'POPULAÇÃO ATENDIDA SES'!F204)</f>
        <v>54.972313350103988</v>
      </c>
      <c r="K204" s="31">
        <f>IF(G204=0,"-",G204/'POPULAÇÃO ATENDIDA SES'!G204)</f>
        <v>55.841467893295928</v>
      </c>
      <c r="M204" s="31">
        <f>$K204*'POPULAÇÃO ATENDIDA SES'!X204</f>
        <v>1790157.2784642</v>
      </c>
      <c r="N204" s="31">
        <f>$K204*'POPULAÇÃO ATENDIDA SES'!Y204</f>
        <v>1808594.4595663187</v>
      </c>
      <c r="O204" s="31">
        <f>$K204*'POPULAÇÃO ATENDIDA SES'!Z204</f>
        <v>1826375.1238339406</v>
      </c>
      <c r="P204" s="31">
        <f>$K204*'POPULAÇÃO ATENDIDA SES'!AA204</f>
        <v>1843608.6907394819</v>
      </c>
    </row>
    <row r="205" spans="2:16" x14ac:dyDescent="0.25">
      <c r="B205" t="s">
        <v>425</v>
      </c>
      <c r="C205" s="14" t="s">
        <v>463</v>
      </c>
      <c r="D205" s="14" t="s">
        <v>458</v>
      </c>
      <c r="E205" s="5">
        <v>0</v>
      </c>
      <c r="F205" s="5">
        <v>0</v>
      </c>
      <c r="G205" s="5">
        <v>0</v>
      </c>
      <c r="I205" s="31"/>
      <c r="J205" s="31"/>
      <c r="K205" s="31"/>
      <c r="M205" s="31">
        <f>$K205*'POPULAÇÃO ATENDIDA SES'!X205</f>
        <v>0</v>
      </c>
      <c r="N205" s="31">
        <f>$K205*'POPULAÇÃO ATENDIDA SES'!Y205</f>
        <v>0</v>
      </c>
      <c r="O205" s="31">
        <f>$K205*'POPULAÇÃO ATENDIDA SES'!Z205</f>
        <v>0</v>
      </c>
      <c r="P205" s="31">
        <f>$K205*'POPULAÇÃO ATENDIDA SES'!AA205</f>
        <v>0</v>
      </c>
    </row>
    <row r="206" spans="2:16" x14ac:dyDescent="0.25">
      <c r="B206" t="s">
        <v>426</v>
      </c>
      <c r="C206" s="14" t="s">
        <v>465</v>
      </c>
      <c r="D206" s="14" t="s">
        <v>458</v>
      </c>
      <c r="E206" s="5">
        <v>574352</v>
      </c>
      <c r="F206" s="5">
        <v>598416</v>
      </c>
      <c r="G206" s="5">
        <v>603375</v>
      </c>
      <c r="I206" s="31">
        <f>IF(E206=0,"-",E206/'POPULAÇÃO ATENDIDA SES'!E206)</f>
        <v>48.562313631620142</v>
      </c>
      <c r="J206" s="31">
        <f>IF(F206=0,"-",F206/'POPULAÇÃO ATENDIDA SES'!F206)</f>
        <v>49.414846095367047</v>
      </c>
      <c r="K206" s="31">
        <f>IF(G206=0,"-",G206/'POPULAÇÃO ATENDIDA SES'!G206)</f>
        <v>48.640583657015405</v>
      </c>
      <c r="M206" s="31">
        <f>$K206*'POPULAÇÃO ATENDIDA SES'!X206</f>
        <v>609852.37091537495</v>
      </c>
      <c r="N206" s="31">
        <f>$K206*'POPULAÇÃO ATENDIDA SES'!Y206</f>
        <v>616108.56331168825</v>
      </c>
      <c r="O206" s="31">
        <f>$K206*'POPULAÇÃO ATENDIDA SES'!Z206</f>
        <v>622175.17412023456</v>
      </c>
      <c r="P206" s="31">
        <f>$K206*'POPULAÇÃO ATENDIDA SES'!AA206</f>
        <v>882140.49783223774</v>
      </c>
    </row>
    <row r="207" spans="2:16" x14ac:dyDescent="0.25">
      <c r="B207" t="s">
        <v>427</v>
      </c>
      <c r="C207" s="14" t="s">
        <v>463</v>
      </c>
      <c r="D207" s="14" t="s">
        <v>459</v>
      </c>
      <c r="E207" s="5">
        <v>0</v>
      </c>
      <c r="F207" s="5">
        <v>0</v>
      </c>
      <c r="G207" s="5">
        <v>0</v>
      </c>
      <c r="I207" s="31"/>
      <c r="J207" s="31"/>
      <c r="K207" s="31"/>
      <c r="M207" s="31">
        <f>$K207*'POPULAÇÃO ATENDIDA SES'!X207</f>
        <v>0</v>
      </c>
      <c r="N207" s="31">
        <f>$K207*'POPULAÇÃO ATENDIDA SES'!Y207</f>
        <v>0</v>
      </c>
      <c r="O207" s="31">
        <f>$K207*'POPULAÇÃO ATENDIDA SES'!Z207</f>
        <v>0</v>
      </c>
      <c r="P207" s="31">
        <f>$K207*'POPULAÇÃO ATENDIDA SES'!AA207</f>
        <v>0</v>
      </c>
    </row>
    <row r="208" spans="2:16" x14ac:dyDescent="0.25">
      <c r="B208" t="s">
        <v>428</v>
      </c>
      <c r="C208" s="14" t="s">
        <v>463</v>
      </c>
      <c r="D208" s="14" t="s">
        <v>458</v>
      </c>
      <c r="E208" s="5">
        <v>0</v>
      </c>
      <c r="F208" s="5">
        <v>0</v>
      </c>
      <c r="G208" s="5">
        <v>0</v>
      </c>
      <c r="I208" s="31"/>
      <c r="J208" s="31"/>
      <c r="K208" s="31"/>
      <c r="M208" s="31">
        <f>$K208*'POPULAÇÃO ATENDIDA SES'!X208</f>
        <v>0</v>
      </c>
      <c r="N208" s="31">
        <f>$K208*'POPULAÇÃO ATENDIDA SES'!Y208</f>
        <v>0</v>
      </c>
      <c r="O208" s="31">
        <f>$K208*'POPULAÇÃO ATENDIDA SES'!Z208</f>
        <v>0</v>
      </c>
      <c r="P208" s="31">
        <f>$K208*'POPULAÇÃO ATENDIDA SES'!AA208</f>
        <v>0</v>
      </c>
    </row>
    <row r="209" spans="2:16" x14ac:dyDescent="0.25">
      <c r="B209" t="s">
        <v>429</v>
      </c>
      <c r="C209" s="14" t="s">
        <v>463</v>
      </c>
      <c r="D209" s="14" t="s">
        <v>460</v>
      </c>
      <c r="E209" s="5">
        <v>0</v>
      </c>
      <c r="F209" s="5">
        <v>0</v>
      </c>
      <c r="G209" s="5">
        <v>0</v>
      </c>
      <c r="I209" s="31"/>
      <c r="J209" s="31"/>
      <c r="K209" s="31"/>
      <c r="M209" s="31">
        <f>$K209*'POPULAÇÃO ATENDIDA SES'!X209</f>
        <v>0</v>
      </c>
      <c r="N209" s="31">
        <f>$K209*'POPULAÇÃO ATENDIDA SES'!Y209</f>
        <v>0</v>
      </c>
      <c r="O209" s="31">
        <f>$K209*'POPULAÇÃO ATENDIDA SES'!Z209</f>
        <v>0</v>
      </c>
      <c r="P209" s="31">
        <f>$K209*'POPULAÇÃO ATENDIDA SES'!AA209</f>
        <v>0</v>
      </c>
    </row>
    <row r="210" spans="2:16" x14ac:dyDescent="0.25">
      <c r="B210" t="s">
        <v>430</v>
      </c>
      <c r="C210" s="14" t="s">
        <v>463</v>
      </c>
      <c r="D210" s="14" t="s">
        <v>459</v>
      </c>
      <c r="E210" s="5">
        <v>696688</v>
      </c>
      <c r="F210" s="5">
        <v>732189</v>
      </c>
      <c r="G210" s="5">
        <v>760349</v>
      </c>
      <c r="I210" s="31">
        <f>IF(E210=0,"-",E210/'POPULAÇÃO ATENDIDA SES'!E210)</f>
        <v>49.34393987797381</v>
      </c>
      <c r="J210" s="31">
        <f>IF(F210=0,"-",F210/'POPULAÇÃO ATENDIDA SES'!F210)</f>
        <v>51.55418015592339</v>
      </c>
      <c r="K210" s="31">
        <f>IF(G210=0,"-",G210/'POPULAÇÃO ATENDIDA SES'!G210)</f>
        <v>53.222939331915192</v>
      </c>
      <c r="M210" s="31">
        <f>$K210*'POPULAÇÃO ATENDIDA SES'!X210</f>
        <v>768502.59997285192</v>
      </c>
      <c r="N210" s="31">
        <f>$K210*'POPULAÇÃO ATENDIDA SES'!Y210</f>
        <v>776398.17463010724</v>
      </c>
      <c r="O210" s="31">
        <f>$K210*'POPULAÇÃO ATENDIDA SES'!Z210</f>
        <v>784035.72397176584</v>
      </c>
      <c r="P210" s="31">
        <f>$K210*'POPULAÇÃO ATENDIDA SES'!AA210</f>
        <v>791466.85306094738</v>
      </c>
    </row>
    <row r="211" spans="2:16" x14ac:dyDescent="0.25">
      <c r="B211" t="s">
        <v>431</v>
      </c>
      <c r="C211" s="14" t="s">
        <v>463</v>
      </c>
      <c r="D211" s="14" t="s">
        <v>459</v>
      </c>
      <c r="E211" s="5">
        <v>0</v>
      </c>
      <c r="F211" s="5">
        <v>0</v>
      </c>
      <c r="G211" s="5">
        <v>0</v>
      </c>
      <c r="I211" s="31"/>
      <c r="J211" s="31"/>
      <c r="K211" s="31"/>
      <c r="M211" s="31">
        <f>$K211*'POPULAÇÃO ATENDIDA SES'!X211</f>
        <v>0</v>
      </c>
      <c r="N211" s="31">
        <f>$K211*'POPULAÇÃO ATENDIDA SES'!Y211</f>
        <v>0</v>
      </c>
      <c r="O211" s="31">
        <f>$K211*'POPULAÇÃO ATENDIDA SES'!Z211</f>
        <v>0</v>
      </c>
      <c r="P211" s="31">
        <f>$K211*'POPULAÇÃO ATENDIDA SES'!AA211</f>
        <v>0</v>
      </c>
    </row>
    <row r="212" spans="2:16" x14ac:dyDescent="0.25">
      <c r="B212" t="s">
        <v>432</v>
      </c>
      <c r="C212" s="14" t="s">
        <v>463</v>
      </c>
      <c r="D212" s="14" t="s">
        <v>459</v>
      </c>
      <c r="E212" s="5">
        <v>0</v>
      </c>
      <c r="F212" s="5">
        <v>0</v>
      </c>
      <c r="G212" s="5">
        <v>0</v>
      </c>
      <c r="I212" s="31"/>
      <c r="J212" s="31"/>
      <c r="K212" s="31"/>
      <c r="M212" s="31">
        <f>$K212*'POPULAÇÃO ATENDIDA SES'!X212</f>
        <v>0</v>
      </c>
      <c r="N212" s="31">
        <f>$K212*'POPULAÇÃO ATENDIDA SES'!Y212</f>
        <v>0</v>
      </c>
      <c r="O212" s="31">
        <f>$K212*'POPULAÇÃO ATENDIDA SES'!Z212</f>
        <v>0</v>
      </c>
      <c r="P212" s="31">
        <f>$K212*'POPULAÇÃO ATENDIDA SES'!AA212</f>
        <v>0</v>
      </c>
    </row>
    <row r="213" spans="2:16" x14ac:dyDescent="0.25">
      <c r="B213" t="s">
        <v>433</v>
      </c>
      <c r="C213" s="14" t="s">
        <v>463</v>
      </c>
      <c r="D213" s="14" t="s">
        <v>458</v>
      </c>
      <c r="E213" s="5">
        <v>0</v>
      </c>
      <c r="F213" s="5">
        <v>23</v>
      </c>
      <c r="G213" s="5">
        <v>0</v>
      </c>
      <c r="I213" s="31"/>
      <c r="J213" s="31">
        <f>IF(F213=0,"-",F213/'POPULAÇÃO ATENDIDA SES'!F213)</f>
        <v>8.712121212121211</v>
      </c>
      <c r="K213" s="31"/>
      <c r="M213" s="31">
        <f>$K213*'POPULAÇÃO ATENDIDA SES'!X213</f>
        <v>0</v>
      </c>
      <c r="N213" s="31">
        <f>$K213*'POPULAÇÃO ATENDIDA SES'!Y213</f>
        <v>0</v>
      </c>
      <c r="O213" s="31">
        <f>$K213*'POPULAÇÃO ATENDIDA SES'!Z213</f>
        <v>0</v>
      </c>
      <c r="P213" s="31">
        <f>$K213*'POPULAÇÃO ATENDIDA SES'!AA213</f>
        <v>0</v>
      </c>
    </row>
    <row r="214" spans="2:16" x14ac:dyDescent="0.25">
      <c r="B214" t="s">
        <v>434</v>
      </c>
      <c r="C214" s="14" t="s">
        <v>463</v>
      </c>
      <c r="D214" s="14" t="s">
        <v>459</v>
      </c>
      <c r="E214" s="5">
        <v>0</v>
      </c>
      <c r="F214" s="5">
        <v>0</v>
      </c>
      <c r="G214" s="5">
        <v>0</v>
      </c>
      <c r="I214" s="31"/>
      <c r="J214" s="31"/>
      <c r="K214" s="31"/>
      <c r="M214" s="31">
        <f>$K214*'POPULAÇÃO ATENDIDA SES'!X214</f>
        <v>0</v>
      </c>
      <c r="N214" s="31">
        <f>$K214*'POPULAÇÃO ATENDIDA SES'!Y214</f>
        <v>0</v>
      </c>
      <c r="O214" s="31">
        <f>$K214*'POPULAÇÃO ATENDIDA SES'!Z214</f>
        <v>0</v>
      </c>
      <c r="P214" s="31">
        <f>$K214*'POPULAÇÃO ATENDIDA SES'!AA214</f>
        <v>0</v>
      </c>
    </row>
    <row r="215" spans="2:16" x14ac:dyDescent="0.25">
      <c r="B215" t="s">
        <v>435</v>
      </c>
      <c r="C215" s="14" t="s">
        <v>465</v>
      </c>
      <c r="D215" s="14" t="s">
        <v>458</v>
      </c>
      <c r="E215" s="5">
        <v>253244</v>
      </c>
      <c r="F215" s="5">
        <v>276552</v>
      </c>
      <c r="G215" s="5">
        <v>289282</v>
      </c>
      <c r="I215" s="31">
        <f>IF(E215=0,"-",E215/'POPULAÇÃO ATENDIDA SES'!E215)</f>
        <v>39.296031802779865</v>
      </c>
      <c r="J215" s="31">
        <f>IF(F215=0,"-",F215/'POPULAÇÃO ATENDIDA SES'!F215)</f>
        <v>41.358235611655388</v>
      </c>
      <c r="K215" s="31">
        <f>IF(G215=0,"-",G215/'POPULAÇÃO ATENDIDA SES'!G215)</f>
        <v>42.452609784319698</v>
      </c>
      <c r="M215" s="31">
        <f>$K215*'POPULAÇÃO ATENDIDA SES'!X215</f>
        <v>292366.94573434122</v>
      </c>
      <c r="N215" s="31">
        <f>$K215*'POPULAÇÃO ATENDIDA SES'!Y215</f>
        <v>295373.79157667386</v>
      </c>
      <c r="O215" s="31">
        <f>$K215*'POPULAÇÃO ATENDIDA SES'!Z215</f>
        <v>298302.5375269978</v>
      </c>
      <c r="P215" s="31">
        <f>$K215*'POPULAÇÃO ATENDIDA SES'!AA215</f>
        <v>301114.1336393088</v>
      </c>
    </row>
    <row r="216" spans="2:16" x14ac:dyDescent="0.25">
      <c r="B216" t="s">
        <v>436</v>
      </c>
      <c r="C216" s="14" t="s">
        <v>463</v>
      </c>
      <c r="D216" s="14" t="s">
        <v>459</v>
      </c>
      <c r="E216" s="5">
        <v>0</v>
      </c>
      <c r="F216" s="5">
        <v>0</v>
      </c>
      <c r="G216" s="5">
        <v>0</v>
      </c>
      <c r="I216" s="31"/>
      <c r="J216" s="31"/>
      <c r="K216" s="31"/>
      <c r="M216" s="31">
        <f>$K216*'POPULAÇÃO ATENDIDA SES'!X216</f>
        <v>0</v>
      </c>
      <c r="N216" s="31">
        <f>$K216*'POPULAÇÃO ATENDIDA SES'!Y216</f>
        <v>0</v>
      </c>
      <c r="O216" s="31">
        <f>$K216*'POPULAÇÃO ATENDIDA SES'!Z216</f>
        <v>0</v>
      </c>
      <c r="P216" s="31">
        <f>$K216*'POPULAÇÃO ATENDIDA SES'!AA216</f>
        <v>0</v>
      </c>
    </row>
    <row r="217" spans="2:16" x14ac:dyDescent="0.25">
      <c r="B217" t="s">
        <v>437</v>
      </c>
      <c r="C217" s="14" t="s">
        <v>463</v>
      </c>
      <c r="D217" s="14" t="s">
        <v>458</v>
      </c>
      <c r="E217" s="5">
        <v>4228981</v>
      </c>
      <c r="F217" s="5">
        <v>6129359</v>
      </c>
      <c r="G217" s="5">
        <v>6385152</v>
      </c>
      <c r="I217" s="31">
        <f>IF(E217=0,"-",E217/'POPULAÇÃO ATENDIDA SES'!E217)</f>
        <v>33.188235843695104</v>
      </c>
      <c r="J217" s="31">
        <f>IF(F217=0,"-",F217/'POPULAÇÃO ATENDIDA SES'!F217)</f>
        <v>47.353848928029521</v>
      </c>
      <c r="K217" s="31">
        <f>IF(G217=0,"-",G217/'POPULAÇÃO ATENDIDA SES'!G217)</f>
        <v>48.562748335930564</v>
      </c>
      <c r="M217" s="31">
        <f>$K217*'POPULAÇÃO ATENDIDA SES'!X217</f>
        <v>6453680.3203294268</v>
      </c>
      <c r="N217" s="31">
        <f>$K217*'POPULAÇÃO ATENDIDA SES'!Y217</f>
        <v>6520050.2683650125</v>
      </c>
      <c r="O217" s="31">
        <f>$K217*'POPULAÇÃO ATENDIDA SES'!Z217</f>
        <v>6584310.8980225278</v>
      </c>
      <c r="P217" s="31">
        <f>$K217*'POPULAÇÃO ATENDIDA SES'!AA217</f>
        <v>6646462.2093019709</v>
      </c>
    </row>
    <row r="218" spans="2:16" x14ac:dyDescent="0.25">
      <c r="B218" t="s">
        <v>438</v>
      </c>
      <c r="C218" s="14" t="s">
        <v>464</v>
      </c>
      <c r="D218" s="14" t="s">
        <v>460</v>
      </c>
      <c r="E218" s="5">
        <v>0</v>
      </c>
      <c r="F218" s="5">
        <v>0</v>
      </c>
      <c r="G218" s="5">
        <v>0</v>
      </c>
      <c r="I218" s="31"/>
      <c r="J218" s="31"/>
      <c r="K218" s="31"/>
      <c r="M218" s="31">
        <f>$K218*'POPULAÇÃO ATENDIDA SES'!X218</f>
        <v>0</v>
      </c>
      <c r="N218" s="31">
        <f>$K218*'POPULAÇÃO ATENDIDA SES'!Y218</f>
        <v>0</v>
      </c>
      <c r="O218" s="31">
        <f>$K218*'POPULAÇÃO ATENDIDA SES'!Z218</f>
        <v>0</v>
      </c>
      <c r="P218" s="31">
        <f>$K218*'POPULAÇÃO ATENDIDA SES'!AA218</f>
        <v>0</v>
      </c>
    </row>
    <row r="219" spans="2:16" x14ac:dyDescent="0.25">
      <c r="B219" t="s">
        <v>439</v>
      </c>
      <c r="C219" s="14" t="s">
        <v>464</v>
      </c>
      <c r="D219" s="14" t="s">
        <v>460</v>
      </c>
      <c r="E219" s="5">
        <v>0</v>
      </c>
      <c r="F219" s="5">
        <v>0</v>
      </c>
      <c r="G219" s="5">
        <v>0</v>
      </c>
      <c r="I219" s="31"/>
      <c r="J219" s="31"/>
      <c r="K219" s="31"/>
      <c r="M219" s="31">
        <f>$K219*'POPULAÇÃO ATENDIDA SES'!X219</f>
        <v>0</v>
      </c>
      <c r="N219" s="31">
        <f>$K219*'POPULAÇÃO ATENDIDA SES'!Y219</f>
        <v>0</v>
      </c>
      <c r="O219" s="31">
        <f>$K219*'POPULAÇÃO ATENDIDA SES'!Z219</f>
        <v>0</v>
      </c>
      <c r="P219" s="31">
        <f>$K219*'POPULAÇÃO ATENDIDA SES'!AA219</f>
        <v>0</v>
      </c>
    </row>
    <row r="220" spans="2:16" x14ac:dyDescent="0.25">
      <c r="B220" t="s">
        <v>440</v>
      </c>
      <c r="C220" s="14" t="s">
        <v>463</v>
      </c>
      <c r="D220" s="14" t="s">
        <v>458</v>
      </c>
      <c r="E220" s="5">
        <v>0</v>
      </c>
      <c r="F220" s="5">
        <v>0</v>
      </c>
      <c r="G220" s="5">
        <v>0</v>
      </c>
      <c r="I220" s="31"/>
      <c r="J220" s="31"/>
      <c r="K220" s="31"/>
      <c r="M220" s="31">
        <f>$K220*'POPULAÇÃO ATENDIDA SES'!X220</f>
        <v>0</v>
      </c>
      <c r="N220" s="31">
        <f>$K220*'POPULAÇÃO ATENDIDA SES'!Y220</f>
        <v>0</v>
      </c>
      <c r="O220" s="31">
        <f>$K220*'POPULAÇÃO ATENDIDA SES'!Z220</f>
        <v>0</v>
      </c>
      <c r="P220" s="31">
        <f>$K220*'POPULAÇÃO ATENDIDA SES'!AA220</f>
        <v>0</v>
      </c>
    </row>
    <row r="221" spans="2:16" x14ac:dyDescent="0.25">
      <c r="B221" t="s">
        <v>441</v>
      </c>
      <c r="C221" s="14" t="s">
        <v>463</v>
      </c>
      <c r="D221" s="14" t="s">
        <v>458</v>
      </c>
      <c r="E221" s="5">
        <v>1395582</v>
      </c>
      <c r="F221" s="5">
        <v>1463669</v>
      </c>
      <c r="G221" s="5">
        <v>1518529</v>
      </c>
      <c r="I221" s="31">
        <f>IF(E221=0,"-",E221/'POPULAÇÃO ATENDIDA SES'!E221)</f>
        <v>48.764665648703371</v>
      </c>
      <c r="J221" s="31">
        <f>IF(F221=0,"-",F221/'POPULAÇÃO ATENDIDA SES'!F221)</f>
        <v>49.867411270991838</v>
      </c>
      <c r="K221" s="31">
        <f>IF(G221=0,"-",G221/'POPULAÇÃO ATENDIDA SES'!G221)</f>
        <v>51.008332677644404</v>
      </c>
      <c r="M221" s="31">
        <f>$K221*'POPULAÇÃO ATENDIDA SES'!X221</f>
        <v>1702597.8288100678</v>
      </c>
      <c r="N221" s="31">
        <f>$K221*'POPULAÇÃO ATENDIDA SES'!Y221</f>
        <v>1889582.454105671</v>
      </c>
      <c r="O221" s="31">
        <f>$K221*'POPULAÇÃO ATENDIDA SES'!Z221</f>
        <v>1908199.9425630737</v>
      </c>
      <c r="P221" s="31">
        <f>$K221*'POPULAÇÃO ATENDIDA SES'!AA221</f>
        <v>1926215.3729360325</v>
      </c>
    </row>
    <row r="222" spans="2:16" x14ac:dyDescent="0.25">
      <c r="B222" t="s">
        <v>442</v>
      </c>
      <c r="C222" s="14" t="s">
        <v>465</v>
      </c>
      <c r="D222" s="14" t="s">
        <v>458</v>
      </c>
      <c r="E222" s="5">
        <v>60167</v>
      </c>
      <c r="F222" s="5">
        <v>102491</v>
      </c>
      <c r="G222" s="5">
        <v>133127</v>
      </c>
      <c r="I222" s="31">
        <f>IF(E222=0,"-",E222/'POPULAÇÃO ATENDIDA SES'!E222)</f>
        <v>33.917232639734465</v>
      </c>
      <c r="J222" s="31">
        <f>IF(F222=0,"-",F222/'POPULAÇÃO ATENDIDA SES'!F222)</f>
        <v>58.142292185171264</v>
      </c>
      <c r="K222" s="31">
        <f>IF(G222=0,"-",G222/'POPULAÇÃO ATENDIDA SES'!G222)</f>
        <v>52.424951830807366</v>
      </c>
      <c r="M222" s="31">
        <f>$K222*'POPULAÇÃO ATENDIDA SES'!X222</f>
        <v>134559.63136176066</v>
      </c>
      <c r="N222" s="31">
        <f>$K222*'POPULAÇÃO ATENDIDA SES'!Y222</f>
        <v>135959.94773039891</v>
      </c>
      <c r="O222" s="31">
        <f>$K222*'POPULAÇÃO ATENDIDA SES'!Z222</f>
        <v>137284.86244841816</v>
      </c>
      <c r="P222" s="31">
        <f>$K222*'POPULAÇÃO ATENDIDA SES'!AA222</f>
        <v>138588.23383768916</v>
      </c>
    </row>
    <row r="223" spans="2:16" x14ac:dyDescent="0.25">
      <c r="B223" t="s">
        <v>443</v>
      </c>
      <c r="C223" s="14" t="s">
        <v>463</v>
      </c>
      <c r="D223" s="14" t="s">
        <v>459</v>
      </c>
      <c r="E223" s="5">
        <v>0</v>
      </c>
      <c r="F223" s="5">
        <v>0</v>
      </c>
      <c r="G223" s="5">
        <v>0</v>
      </c>
      <c r="I223" s="31"/>
      <c r="J223" s="31"/>
      <c r="K223" s="31"/>
      <c r="M223" s="31">
        <f>$K223*'POPULAÇÃO ATENDIDA SES'!X223</f>
        <v>0</v>
      </c>
      <c r="N223" s="31">
        <f>$K223*'POPULAÇÃO ATENDIDA SES'!Y223</f>
        <v>0</v>
      </c>
      <c r="O223" s="31">
        <f>$K223*'POPULAÇÃO ATENDIDA SES'!Z223</f>
        <v>0</v>
      </c>
      <c r="P223" s="31">
        <f>$K223*'POPULAÇÃO ATENDIDA SES'!AA223</f>
        <v>0</v>
      </c>
    </row>
    <row r="224" spans="2:16" x14ac:dyDescent="0.25">
      <c r="B224" t="s">
        <v>444</v>
      </c>
      <c r="C224" s="14" t="s">
        <v>463</v>
      </c>
      <c r="D224" s="14" t="s">
        <v>459</v>
      </c>
      <c r="E224" s="5">
        <v>3255393</v>
      </c>
      <c r="F224" s="5">
        <v>3417694</v>
      </c>
      <c r="G224" s="5">
        <v>3632259</v>
      </c>
      <c r="I224" s="31">
        <f>IF(E224=0,"-",E224/'POPULAÇÃO ATENDIDA SES'!E224)</f>
        <v>32.955446505329476</v>
      </c>
      <c r="J224" s="31">
        <f>IF(F224=0,"-",F224/'POPULAÇÃO ATENDIDA SES'!F224)</f>
        <v>34.183774567151858</v>
      </c>
      <c r="K224" s="31">
        <f>IF(G224=0,"-",G224/'POPULAÇÃO ATENDIDA SES'!G224)</f>
        <v>34.001804198800571</v>
      </c>
      <c r="M224" s="31">
        <f>$K224*'POPULAÇÃO ATENDIDA SES'!X224</f>
        <v>3671232.5108402735</v>
      </c>
      <c r="N224" s="31">
        <f>$K224*'POPULAÇÃO ATENDIDA SES'!Y224</f>
        <v>3709002.5164564517</v>
      </c>
      <c r="O224" s="31">
        <f>$K224*'POPULAÇÃO ATENDIDA SES'!Z224</f>
        <v>3745569.0168485353</v>
      </c>
      <c r="P224" s="31">
        <f>$K224*'POPULAÇÃO ATENDIDA SES'!AA224</f>
        <v>4411063.9458621424</v>
      </c>
    </row>
    <row r="225" spans="2:16" x14ac:dyDescent="0.25">
      <c r="B225" t="s">
        <v>445</v>
      </c>
      <c r="C225" s="14" t="s">
        <v>463</v>
      </c>
      <c r="D225" s="14" t="s">
        <v>460</v>
      </c>
      <c r="E225" s="5">
        <v>0</v>
      </c>
      <c r="F225" s="5">
        <v>0</v>
      </c>
      <c r="G225" s="5">
        <v>0</v>
      </c>
      <c r="I225" s="31"/>
      <c r="J225" s="31"/>
      <c r="K225" s="31"/>
      <c r="M225" s="31">
        <f>$K225*'POPULAÇÃO ATENDIDA SES'!X225</f>
        <v>0</v>
      </c>
      <c r="N225" s="31">
        <f>$K225*'POPULAÇÃO ATENDIDA SES'!Y225</f>
        <v>0</v>
      </c>
      <c r="O225" s="31">
        <f>$K225*'POPULAÇÃO ATENDIDA SES'!Z225</f>
        <v>0</v>
      </c>
      <c r="P225" s="31">
        <f>$K225*'POPULAÇÃO ATENDIDA SES'!AA225</f>
        <v>0</v>
      </c>
    </row>
    <row r="226" spans="2:16" x14ac:dyDescent="0.25">
      <c r="B226" t="s">
        <v>446</v>
      </c>
      <c r="C226" s="14" t="s">
        <v>463</v>
      </c>
      <c r="D226" s="14" t="s">
        <v>459</v>
      </c>
      <c r="E226" s="5">
        <v>327808</v>
      </c>
      <c r="F226" s="5">
        <v>336902</v>
      </c>
      <c r="G226" s="5">
        <v>358452</v>
      </c>
      <c r="I226" s="31">
        <f>IF(E226=0,"-",E226/'POPULAÇÃO ATENDIDA SES'!E226)</f>
        <v>43.75231168866668</v>
      </c>
      <c r="J226" s="31">
        <f>IF(F226=0,"-",F226/'POPULAÇÃO ATENDIDA SES'!F226)</f>
        <v>42.189974529378574</v>
      </c>
      <c r="K226" s="31">
        <f>IF(G226=0,"-",G226/'POPULAÇÃO ATENDIDA SES'!G226)</f>
        <v>42.956912797078736</v>
      </c>
      <c r="M226" s="31">
        <f>$K226*'POPULAÇÃO ATENDIDA SES'!X226</f>
        <v>362299.95706028078</v>
      </c>
      <c r="N226" s="31">
        <f>$K226*'POPULAÇÃO ATENDIDA SES'!Y226</f>
        <v>366016.36003303056</v>
      </c>
      <c r="O226" s="31">
        <f>$K226*'POPULAÇÃO ATENDIDA SES'!Z226</f>
        <v>369634.09744013217</v>
      </c>
      <c r="P226" s="31">
        <f>$K226*'POPULAÇÃO ATENDIDA SES'!AA226</f>
        <v>373120.28075970279</v>
      </c>
    </row>
    <row r="227" spans="2:16" x14ac:dyDescent="0.25">
      <c r="B227" t="s">
        <v>447</v>
      </c>
      <c r="C227" s="14" t="s">
        <v>463</v>
      </c>
      <c r="D227" s="14" t="s">
        <v>459</v>
      </c>
      <c r="E227" s="5">
        <v>0</v>
      </c>
      <c r="F227" s="5">
        <v>0</v>
      </c>
      <c r="G227" s="5">
        <v>0</v>
      </c>
      <c r="I227" s="31"/>
      <c r="J227" s="31"/>
      <c r="K227" s="31"/>
      <c r="M227" s="31">
        <f>$K227*'POPULAÇÃO ATENDIDA SES'!X227</f>
        <v>0</v>
      </c>
      <c r="N227" s="31">
        <f>$K227*'POPULAÇÃO ATENDIDA SES'!Y227</f>
        <v>0</v>
      </c>
      <c r="O227" s="31">
        <f>$K227*'POPULAÇÃO ATENDIDA SES'!Z227</f>
        <v>0</v>
      </c>
      <c r="P227" s="31">
        <f>$K227*'POPULAÇÃO ATENDIDA SES'!AA227</f>
        <v>0</v>
      </c>
    </row>
    <row r="228" spans="2:16" x14ac:dyDescent="0.25">
      <c r="B228" t="s">
        <v>448</v>
      </c>
      <c r="C228" s="14" t="s">
        <v>463</v>
      </c>
      <c r="D228" s="14" t="s">
        <v>458</v>
      </c>
      <c r="E228" s="5">
        <v>0</v>
      </c>
      <c r="F228" s="5">
        <v>0</v>
      </c>
      <c r="G228" s="5">
        <v>0</v>
      </c>
      <c r="I228" s="31"/>
      <c r="J228" s="31"/>
      <c r="K228" s="31"/>
      <c r="M228" s="31">
        <f>$K228*'POPULAÇÃO ATENDIDA SES'!X228</f>
        <v>0</v>
      </c>
      <c r="N228" s="31">
        <f>$K228*'POPULAÇÃO ATENDIDA SES'!Y228</f>
        <v>0</v>
      </c>
      <c r="O228" s="31">
        <f>$K228*'POPULAÇÃO ATENDIDA SES'!Z228</f>
        <v>0</v>
      </c>
      <c r="P228" s="31">
        <f>$K228*'POPULAÇÃO ATENDIDA SES'!AA228</f>
        <v>0</v>
      </c>
    </row>
    <row r="230" spans="2:16" x14ac:dyDescent="0.25">
      <c r="B230" s="12" t="s">
        <v>209</v>
      </c>
      <c r="C230" s="12"/>
      <c r="D230" s="16"/>
      <c r="E230" s="13">
        <f>SUM(E6:E228)</f>
        <v>193072466</v>
      </c>
      <c r="F230" s="13">
        <f t="shared" ref="F230:G230" si="0">SUM(F6:F228)</f>
        <v>205325385</v>
      </c>
      <c r="G230" s="13">
        <f t="shared" si="0"/>
        <v>211804570</v>
      </c>
      <c r="M230" s="7">
        <f>SUM(M6:M228)</f>
        <v>220812853.44033897</v>
      </c>
      <c r="N230" s="7">
        <f t="shared" ref="N230:P230" si="1">SUM(N6:N228)</f>
        <v>225255923.63291365</v>
      </c>
      <c r="O230" s="7">
        <f t="shared" si="1"/>
        <v>228864976.30696681</v>
      </c>
      <c r="P230" s="7">
        <f t="shared" si="1"/>
        <v>235096595.22109583</v>
      </c>
    </row>
    <row r="231" spans="2:16" x14ac:dyDescent="0.25">
      <c r="M231" s="33">
        <f>(M230-G230)/G230</f>
        <v>4.2531109882751675E-2</v>
      </c>
      <c r="N231" s="33">
        <f>(N230-M230)/M230</f>
        <v>2.0121429180186494E-2</v>
      </c>
      <c r="O231" s="33">
        <f t="shared" ref="O231:P231" si="2">(O230-N230)/N230</f>
        <v>1.6022010057922489E-2</v>
      </c>
      <c r="P231" s="33">
        <f t="shared" si="2"/>
        <v>2.7228364141531271E-2</v>
      </c>
    </row>
  </sheetData>
  <autoFilter ref="B5:L228" xr:uid="{00000000-0001-0000-1600-000000000000}"/>
  <mergeCells count="5">
    <mergeCell ref="B3:G3"/>
    <mergeCell ref="I4:K4"/>
    <mergeCell ref="M4:P4"/>
    <mergeCell ref="E4:G4"/>
    <mergeCell ref="A1:P1"/>
  </mergeCells>
  <pageMargins left="0.31527777777777799" right="0.31527777777777799" top="0.35416666666666702" bottom="0.55138888888888904" header="0.511811023622047" footer="0.31527777777777799"/>
  <pageSetup paperSize="9" scale="52" orientation="landscape" horizontalDpi="300" verticalDpi="300" r:id="rId1"/>
  <headerFooter>
    <oddFooter>&amp;LFonte das Informações: Painel de Indicadores | SANEAGO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55A11"/>
  </sheetPr>
  <dimension ref="A1:AK230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F20" sqref="F20"/>
    </sheetView>
  </sheetViews>
  <sheetFormatPr defaultColWidth="10.7109375" defaultRowHeight="15" outlineLevelCol="1" x14ac:dyDescent="0.25"/>
  <cols>
    <col min="1" max="1" width="5.7109375" customWidth="1"/>
    <col min="2" max="2" width="32" customWidth="1"/>
    <col min="3" max="3" width="22.140625" hidden="1" customWidth="1" outlineLevel="1"/>
    <col min="4" max="4" width="20.28515625" style="14" hidden="1" customWidth="1" outlineLevel="1"/>
    <col min="5" max="5" width="10.7109375" customWidth="1" collapsed="1"/>
    <col min="6" max="7" width="10.7109375" customWidth="1"/>
    <col min="8" max="8" width="6.85546875" customWidth="1"/>
    <col min="9" max="9" width="10.7109375" customWidth="1" collapsed="1"/>
    <col min="10" max="15" width="10.7109375" customWidth="1"/>
    <col min="16" max="16" width="6.7109375" hidden="1" customWidth="1" outlineLevel="1"/>
    <col min="17" max="17" width="12.140625" hidden="1" customWidth="1" outlineLevel="1"/>
    <col min="18" max="20" width="12" hidden="1" customWidth="1" outlineLevel="1"/>
    <col min="21" max="21" width="13.5703125" hidden="1" customWidth="1" outlineLevel="1"/>
    <col min="22" max="22" width="6.28515625" customWidth="1" collapsed="1"/>
    <col min="23" max="27" width="10.7109375" customWidth="1"/>
    <col min="28" max="29" width="8.7109375"/>
    <col min="30" max="30" width="13" customWidth="1"/>
    <col min="31" max="31" width="8.7109375" customWidth="1"/>
    <col min="32" max="47" width="8.7109375"/>
  </cols>
  <sheetData>
    <row r="1" spans="1:37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7" x14ac:dyDescent="0.25">
      <c r="J2" s="29"/>
      <c r="K2" s="29"/>
      <c r="M2" s="29"/>
      <c r="N2" s="29"/>
      <c r="O2" s="29"/>
      <c r="P2" s="29"/>
      <c r="Q2" s="29"/>
      <c r="R2" s="29"/>
      <c r="S2" s="29"/>
      <c r="T2" s="29"/>
      <c r="U2" s="29"/>
    </row>
    <row r="3" spans="1:37" x14ac:dyDescent="0.25">
      <c r="A3" s="41" t="s">
        <v>453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37" x14ac:dyDescent="0.25">
      <c r="E4" s="39" t="s">
        <v>468</v>
      </c>
      <c r="F4" s="39"/>
      <c r="G4" s="39"/>
      <c r="I4" s="39" t="s">
        <v>469</v>
      </c>
      <c r="J4" s="39"/>
      <c r="K4" s="39"/>
      <c r="L4" s="39"/>
      <c r="M4" s="39"/>
      <c r="N4" s="39"/>
      <c r="O4" s="39"/>
      <c r="R4" s="40" t="s">
        <v>474</v>
      </c>
      <c r="S4" s="40"/>
      <c r="T4" s="40"/>
      <c r="U4" s="40"/>
      <c r="W4" s="39" t="s">
        <v>486</v>
      </c>
      <c r="X4" s="39"/>
      <c r="Y4" s="39"/>
      <c r="Z4" s="39"/>
      <c r="AA4" s="39"/>
    </row>
    <row r="5" spans="1:37" x14ac:dyDescent="0.25">
      <c r="A5" s="3"/>
      <c r="B5" s="2" t="s">
        <v>213</v>
      </c>
      <c r="C5" s="3" t="s">
        <v>461</v>
      </c>
      <c r="D5" s="3" t="s">
        <v>462</v>
      </c>
      <c r="E5" s="17">
        <v>2023</v>
      </c>
      <c r="F5" s="18">
        <v>2024</v>
      </c>
      <c r="G5" s="19">
        <v>2025</v>
      </c>
      <c r="I5" s="17">
        <v>2023</v>
      </c>
      <c r="J5" s="18">
        <v>2024</v>
      </c>
      <c r="K5" s="19">
        <v>2025</v>
      </c>
      <c r="L5" s="17">
        <v>2026</v>
      </c>
      <c r="M5" s="18">
        <v>2027</v>
      </c>
      <c r="N5" s="19">
        <v>2028</v>
      </c>
      <c r="O5" s="17">
        <v>2029</v>
      </c>
      <c r="Q5" s="26" t="s">
        <v>481</v>
      </c>
      <c r="R5" s="26" t="s">
        <v>471</v>
      </c>
      <c r="S5" s="26" t="s">
        <v>472</v>
      </c>
      <c r="T5" s="26" t="s">
        <v>473</v>
      </c>
      <c r="U5" s="27" t="s">
        <v>470</v>
      </c>
      <c r="W5" s="17" t="s">
        <v>482</v>
      </c>
      <c r="X5" s="17">
        <v>2026</v>
      </c>
      <c r="Y5" s="18">
        <v>2027</v>
      </c>
      <c r="Z5" s="19">
        <v>2028</v>
      </c>
      <c r="AA5" s="17">
        <v>2029</v>
      </c>
    </row>
    <row r="6" spans="1:37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3309.3888000000002</v>
      </c>
      <c r="F6" s="5">
        <v>3350.3231999999998</v>
      </c>
      <c r="G6" s="5">
        <v>3381.8112000000001</v>
      </c>
      <c r="I6" s="28">
        <v>3305.2630465795428</v>
      </c>
      <c r="J6" s="28">
        <v>3343.6734335928327</v>
      </c>
      <c r="K6" s="28">
        <v>3381.0989388878338</v>
      </c>
      <c r="L6" s="28">
        <v>3417.5395624645448</v>
      </c>
      <c r="M6" s="28">
        <v>3452.502863463822</v>
      </c>
      <c r="N6" s="28">
        <v>3486.4812827448095</v>
      </c>
      <c r="O6" s="28">
        <v>3519.4748203075078</v>
      </c>
      <c r="Q6" s="29">
        <f>(L6-K6)/K6</f>
        <v>1.0777745412175856E-2</v>
      </c>
      <c r="R6" s="29">
        <f>(M6-L6)/L6</f>
        <v>1.0230547550432317E-2</v>
      </c>
      <c r="S6" s="29">
        <f>(N6-M6)/M6</f>
        <v>9.8416773641420499E-3</v>
      </c>
      <c r="T6" s="29">
        <f>(O6-N6)/N6</f>
        <v>9.4632768361582603E-3</v>
      </c>
      <c r="U6" s="29">
        <f>AVERAGE(R6:T6)</f>
        <v>9.8451672502442092E-3</v>
      </c>
      <c r="W6" s="28">
        <f>G6</f>
        <v>3381.8112000000001</v>
      </c>
      <c r="X6" s="28">
        <f>IF($G6=0,L6,W6*(1+$Q6))</f>
        <v>3418.2595001456448</v>
      </c>
      <c r="Y6" s="28">
        <f t="shared" ref="Y6:Y69" si="0">IF($G6=0,M6,X6*(1+R6))</f>
        <v>3453.2301665016016</v>
      </c>
      <c r="Z6" s="28">
        <f t="shared" ref="Z6:Z69" si="1">IF($G6=0,N6,Y6*(1+S6))</f>
        <v>3487.2157436644329</v>
      </c>
      <c r="AA6" s="28">
        <f t="shared" ref="AA6:AA69" si="2">IF($G6=0,O6,Z6*(1+T6))</f>
        <v>3520.2162316341387</v>
      </c>
    </row>
    <row r="7" spans="1:37" x14ac:dyDescent="0.25">
      <c r="A7" s="1">
        <v>2</v>
      </c>
      <c r="B7" t="s">
        <v>215</v>
      </c>
      <c r="C7" s="14" t="s">
        <v>464</v>
      </c>
      <c r="D7" s="14" t="s">
        <v>460</v>
      </c>
      <c r="E7" s="5">
        <v>8731.9488000000001</v>
      </c>
      <c r="F7" s="5">
        <v>8810.0735999999997</v>
      </c>
      <c r="G7" s="5">
        <v>8852.1407999999992</v>
      </c>
      <c r="I7" s="28">
        <v>8883.5648943824908</v>
      </c>
      <c r="J7" s="28">
        <v>8986.9225036589687</v>
      </c>
      <c r="K7" s="28">
        <v>9087.252902621909</v>
      </c>
      <c r="L7" s="28">
        <v>9184.9885498875337</v>
      </c>
      <c r="M7" s="28">
        <v>9279.6969868396191</v>
      </c>
      <c r="N7" s="28">
        <v>9370.9457548619503</v>
      </c>
      <c r="O7" s="28">
        <v>19685.7</v>
      </c>
      <c r="Q7" s="29">
        <f t="shared" ref="Q7:Q68" si="3">(L7-K7)/K7</f>
        <v>1.0755246752010769E-2</v>
      </c>
      <c r="R7" s="29">
        <f>(M7-L7)/L7</f>
        <v>1.0311219925608397E-2</v>
      </c>
      <c r="S7" s="29">
        <f>(N7-M7)/M7</f>
        <v>9.8331624568926516E-3</v>
      </c>
      <c r="T7" s="29">
        <f>(O7-N7)/N7</f>
        <v>1.1007164607463897</v>
      </c>
      <c r="U7" s="29">
        <f t="shared" ref="U7:U70" si="4">AVERAGE(R7:T7)</f>
        <v>0.37362028104296358</v>
      </c>
      <c r="W7" s="28">
        <f t="shared" ref="W7:W70" si="5">G7</f>
        <v>8852.1407999999992</v>
      </c>
      <c r="X7" s="28">
        <f t="shared" ref="X7:X69" si="6">IF($G7=0,L7,G7*(1+$Q7))</f>
        <v>8947.3477585875407</v>
      </c>
      <c r="Y7" s="28">
        <f t="shared" si="0"/>
        <v>9039.6058290772362</v>
      </c>
      <c r="Z7" s="28">
        <f t="shared" si="1"/>
        <v>9128.4937417408255</v>
      </c>
      <c r="AA7" s="28">
        <f t="shared" si="2"/>
        <v>19176.377065095356</v>
      </c>
    </row>
    <row r="8" spans="1:37" x14ac:dyDescent="0.25">
      <c r="A8" s="1">
        <v>3</v>
      </c>
      <c r="B8" t="s">
        <v>216</v>
      </c>
      <c r="C8" s="14" t="s">
        <v>463</v>
      </c>
      <c r="D8" s="14" t="s">
        <v>460</v>
      </c>
      <c r="E8" s="5">
        <v>0</v>
      </c>
      <c r="F8" s="5">
        <v>0</v>
      </c>
      <c r="G8" s="5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Q8" s="29"/>
      <c r="R8" s="29"/>
      <c r="S8" s="29"/>
      <c r="T8" s="29"/>
      <c r="U8" s="29"/>
      <c r="W8" s="28">
        <f t="shared" si="5"/>
        <v>0</v>
      </c>
      <c r="X8" s="28">
        <f t="shared" si="6"/>
        <v>0</v>
      </c>
      <c r="Y8" s="28">
        <f t="shared" si="0"/>
        <v>0</v>
      </c>
      <c r="Z8" s="28">
        <f t="shared" si="1"/>
        <v>0</v>
      </c>
      <c r="AA8" s="28">
        <f t="shared" si="2"/>
        <v>0</v>
      </c>
    </row>
    <row r="9" spans="1:37" x14ac:dyDescent="0.25">
      <c r="A9" s="1">
        <v>4</v>
      </c>
      <c r="B9" t="s">
        <v>217</v>
      </c>
      <c r="C9" s="14" t="s">
        <v>463</v>
      </c>
      <c r="D9" s="14" t="s">
        <v>458</v>
      </c>
      <c r="E9" s="5">
        <v>0</v>
      </c>
      <c r="F9" s="5">
        <v>0</v>
      </c>
      <c r="G9" s="5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Q9" s="29"/>
      <c r="R9" s="29"/>
      <c r="S9" s="29"/>
      <c r="T9" s="29"/>
      <c r="U9" s="29"/>
      <c r="W9" s="28">
        <f t="shared" si="5"/>
        <v>0</v>
      </c>
      <c r="X9" s="28">
        <f t="shared" si="6"/>
        <v>0</v>
      </c>
      <c r="Y9" s="28">
        <f t="shared" si="0"/>
        <v>0</v>
      </c>
      <c r="Z9" s="28">
        <f t="shared" si="1"/>
        <v>0</v>
      </c>
      <c r="AA9" s="28">
        <f t="shared" si="2"/>
        <v>0</v>
      </c>
    </row>
    <row r="10" spans="1:37" x14ac:dyDescent="0.25">
      <c r="A10" s="1">
        <v>5</v>
      </c>
      <c r="B10" t="s">
        <v>218</v>
      </c>
      <c r="C10" s="14" t="s">
        <v>463</v>
      </c>
      <c r="D10" s="14" t="s">
        <v>459</v>
      </c>
      <c r="E10" s="5">
        <v>0</v>
      </c>
      <c r="F10" s="5">
        <v>0</v>
      </c>
      <c r="G10" s="5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Q10" s="29"/>
      <c r="R10" s="29"/>
      <c r="S10" s="29"/>
      <c r="T10" s="29"/>
      <c r="U10" s="29"/>
      <c r="W10" s="28">
        <f t="shared" si="5"/>
        <v>0</v>
      </c>
      <c r="X10" s="28">
        <f t="shared" si="6"/>
        <v>0</v>
      </c>
      <c r="Y10" s="28">
        <f t="shared" si="0"/>
        <v>0</v>
      </c>
      <c r="Z10" s="28">
        <f t="shared" si="1"/>
        <v>0</v>
      </c>
      <c r="AA10" s="28">
        <f t="shared" si="2"/>
        <v>0</v>
      </c>
    </row>
    <row r="11" spans="1:37" x14ac:dyDescent="0.25">
      <c r="A11" s="1">
        <v>6</v>
      </c>
      <c r="B11" t="s">
        <v>219</v>
      </c>
      <c r="C11" s="14" t="s">
        <v>463</v>
      </c>
      <c r="D11" s="14" t="s">
        <v>459</v>
      </c>
      <c r="E11" s="5">
        <v>184187.76</v>
      </c>
      <c r="F11" s="5">
        <v>204034.416</v>
      </c>
      <c r="G11" s="5">
        <v>232248.62400000001</v>
      </c>
      <c r="I11" s="28">
        <v>161430.77008860282</v>
      </c>
      <c r="J11" s="28">
        <v>163310.88867519679</v>
      </c>
      <c r="K11" s="28">
        <v>165137.94237028359</v>
      </c>
      <c r="L11" s="28">
        <v>166909.72013671714</v>
      </c>
      <c r="M11" s="28">
        <v>168626.95898687941</v>
      </c>
      <c r="N11" s="28">
        <v>170288.92190838841</v>
      </c>
      <c r="O11" s="28">
        <v>171895.60890124409</v>
      </c>
      <c r="Q11" s="29">
        <f t="shared" si="3"/>
        <v>1.0729077406455406E-2</v>
      </c>
      <c r="R11" s="29">
        <f>(M11-L11)/L11</f>
        <v>1.0288429270360484E-2</v>
      </c>
      <c r="S11" s="29">
        <f>(N11-M11)/M11</f>
        <v>9.8558553833513057E-3</v>
      </c>
      <c r="T11" s="29">
        <f>(O11-N11)/N11</f>
        <v>9.43506468212915E-3</v>
      </c>
      <c r="U11" s="29">
        <f t="shared" si="4"/>
        <v>9.8597831119469816E-3</v>
      </c>
      <c r="W11" s="28">
        <f t="shared" si="5"/>
        <v>232248.62400000001</v>
      </c>
      <c r="X11" s="28">
        <f t="shared" si="6"/>
        <v>234740.43746443879</v>
      </c>
      <c r="Y11" s="28">
        <f t="shared" si="0"/>
        <v>237155.54785218515</v>
      </c>
      <c r="Z11" s="28">
        <f t="shared" si="1"/>
        <v>239492.91863517571</v>
      </c>
      <c r="AA11" s="28">
        <f t="shared" si="2"/>
        <v>241752.54981341047</v>
      </c>
    </row>
    <row r="12" spans="1:37" x14ac:dyDescent="0.25">
      <c r="A12" s="1">
        <v>7</v>
      </c>
      <c r="B12" t="s">
        <v>220</v>
      </c>
      <c r="C12" s="14" t="s">
        <v>463</v>
      </c>
      <c r="D12" s="14" t="s">
        <v>459</v>
      </c>
      <c r="E12" s="5">
        <v>0</v>
      </c>
      <c r="F12" s="5">
        <v>0</v>
      </c>
      <c r="G12" s="5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22923</v>
      </c>
      <c r="Q12" s="29"/>
      <c r="R12" s="29"/>
      <c r="S12" s="29"/>
      <c r="T12" s="29"/>
      <c r="U12" s="29"/>
      <c r="W12" s="28">
        <f t="shared" si="5"/>
        <v>0</v>
      </c>
      <c r="X12" s="28">
        <f t="shared" si="6"/>
        <v>0</v>
      </c>
      <c r="Y12" s="28">
        <f t="shared" si="0"/>
        <v>0</v>
      </c>
      <c r="Z12" s="28">
        <f t="shared" si="1"/>
        <v>0</v>
      </c>
      <c r="AA12" s="28">
        <f t="shared" si="2"/>
        <v>22923</v>
      </c>
      <c r="AD12" s="1">
        <v>1</v>
      </c>
      <c r="AE12" t="str">
        <f>VLOOKUP($AD$12,$A$6:$AA$228,2)</f>
        <v>ABADIA DE GOIAS</v>
      </c>
    </row>
    <row r="13" spans="1:37" x14ac:dyDescent="0.25">
      <c r="A13" s="1">
        <v>8</v>
      </c>
      <c r="B13" t="s">
        <v>221</v>
      </c>
      <c r="C13" s="14" t="s">
        <v>463</v>
      </c>
      <c r="D13" s="14" t="s">
        <v>458</v>
      </c>
      <c r="E13" s="5">
        <v>0</v>
      </c>
      <c r="F13" s="5">
        <v>0</v>
      </c>
      <c r="G13" s="5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Q13" s="29"/>
      <c r="R13" s="29"/>
      <c r="S13" s="29"/>
      <c r="T13" s="29"/>
      <c r="U13" s="29"/>
      <c r="W13" s="28">
        <f t="shared" si="5"/>
        <v>0</v>
      </c>
      <c r="X13" s="28">
        <f t="shared" si="6"/>
        <v>0</v>
      </c>
      <c r="Y13" s="28">
        <f t="shared" si="0"/>
        <v>0</v>
      </c>
      <c r="Z13" s="28">
        <f t="shared" si="1"/>
        <v>0</v>
      </c>
      <c r="AA13" s="28">
        <f t="shared" si="2"/>
        <v>0</v>
      </c>
    </row>
    <row r="14" spans="1:37" x14ac:dyDescent="0.25">
      <c r="A14" s="1">
        <v>9</v>
      </c>
      <c r="B14" t="s">
        <v>222</v>
      </c>
      <c r="C14" s="14" t="s">
        <v>463</v>
      </c>
      <c r="D14" s="14" t="s">
        <v>458</v>
      </c>
      <c r="E14" s="5">
        <v>0</v>
      </c>
      <c r="F14" s="5">
        <v>0</v>
      </c>
      <c r="G14" s="5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Q14" s="29"/>
      <c r="R14" s="29"/>
      <c r="S14" s="29"/>
      <c r="T14" s="29"/>
      <c r="U14" s="29"/>
      <c r="W14" s="28">
        <f t="shared" si="5"/>
        <v>0</v>
      </c>
      <c r="X14" s="28">
        <f t="shared" si="6"/>
        <v>0</v>
      </c>
      <c r="Y14" s="28">
        <f t="shared" si="0"/>
        <v>0</v>
      </c>
      <c r="Z14" s="28">
        <f t="shared" si="1"/>
        <v>0</v>
      </c>
      <c r="AA14" s="28">
        <f t="shared" si="2"/>
        <v>0</v>
      </c>
      <c r="AE14" s="17">
        <v>2023</v>
      </c>
      <c r="AF14" s="18">
        <v>2024</v>
      </c>
      <c r="AG14" s="19">
        <v>2025</v>
      </c>
      <c r="AH14" s="17">
        <v>2026</v>
      </c>
      <c r="AI14" s="18">
        <v>2027</v>
      </c>
      <c r="AJ14" s="19">
        <v>2028</v>
      </c>
      <c r="AK14" s="17">
        <v>2029</v>
      </c>
    </row>
    <row r="15" spans="1:37" x14ac:dyDescent="0.25">
      <c r="A15" s="1">
        <v>10</v>
      </c>
      <c r="B15" t="s">
        <v>223</v>
      </c>
      <c r="C15" s="14" t="s">
        <v>463</v>
      </c>
      <c r="D15" s="14" t="s">
        <v>459</v>
      </c>
      <c r="E15" s="5">
        <v>0</v>
      </c>
      <c r="F15" s="5">
        <v>0</v>
      </c>
      <c r="G15" s="5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Q15" s="29"/>
      <c r="R15" s="29"/>
      <c r="S15" s="29"/>
      <c r="T15" s="29"/>
      <c r="U15" s="29"/>
      <c r="W15" s="28">
        <f t="shared" si="5"/>
        <v>0</v>
      </c>
      <c r="X15" s="28">
        <f t="shared" si="6"/>
        <v>0</v>
      </c>
      <c r="Y15" s="28">
        <f t="shared" si="0"/>
        <v>0</v>
      </c>
      <c r="Z15" s="28">
        <f t="shared" si="1"/>
        <v>0</v>
      </c>
      <c r="AA15" s="28">
        <f t="shared" si="2"/>
        <v>0</v>
      </c>
      <c r="AD15" s="10" t="s">
        <v>484</v>
      </c>
      <c r="AE15" s="35">
        <f>VLOOKUP($AD$12,$A$6:$AA$228,5)</f>
        <v>3309.3888000000002</v>
      </c>
      <c r="AF15" s="35">
        <f>VLOOKUP($AD$12,$A$6:$AA$228,6)</f>
        <v>3350.3231999999998</v>
      </c>
      <c r="AG15" s="35">
        <f>VLOOKUP($AD$12,$A$6:$AA$228,7)</f>
        <v>3381.8112000000001</v>
      </c>
      <c r="AH15" s="36"/>
      <c r="AI15" s="36"/>
      <c r="AJ15" s="36"/>
      <c r="AK15" s="36"/>
    </row>
    <row r="16" spans="1:37" x14ac:dyDescent="0.25">
      <c r="A16" s="1">
        <v>11</v>
      </c>
      <c r="B16" t="s">
        <v>224</v>
      </c>
      <c r="C16" s="14" t="s">
        <v>463</v>
      </c>
      <c r="D16" s="14" t="s">
        <v>459</v>
      </c>
      <c r="E16" s="5">
        <v>7302.7583999999997</v>
      </c>
      <c r="F16" s="5">
        <v>7341.4656000000004</v>
      </c>
      <c r="G16" s="5">
        <v>7602.7392</v>
      </c>
      <c r="I16" s="28">
        <v>7426.9778199057127</v>
      </c>
      <c r="J16" s="28">
        <v>7512.9382113398069</v>
      </c>
      <c r="K16" s="28">
        <v>7596.9883718531428</v>
      </c>
      <c r="L16" s="28">
        <v>7679.1283014457222</v>
      </c>
      <c r="M16" s="28">
        <v>7757.447769196785</v>
      </c>
      <c r="N16" s="28">
        <v>7833.8570060270904</v>
      </c>
      <c r="O16" s="28">
        <v>7908.3560119366384</v>
      </c>
      <c r="Q16" s="29">
        <f t="shared" si="3"/>
        <v>1.081216997736998E-2</v>
      </c>
      <c r="R16" s="29">
        <f t="shared" ref="R16:T17" si="7">(M16-L16)/L16</f>
        <v>1.0199004975124309E-2</v>
      </c>
      <c r="S16" s="29">
        <f t="shared" si="7"/>
        <v>9.8497906919477619E-3</v>
      </c>
      <c r="T16" s="29">
        <f t="shared" si="7"/>
        <v>9.5098756400877824E-3</v>
      </c>
      <c r="U16" s="29">
        <f t="shared" si="4"/>
        <v>9.852890435719951E-3</v>
      </c>
      <c r="W16" s="28">
        <f t="shared" si="5"/>
        <v>7602.7392</v>
      </c>
      <c r="X16" s="28">
        <f t="shared" si="6"/>
        <v>7684.9413085240139</v>
      </c>
      <c r="Y16" s="28">
        <f t="shared" si="0"/>
        <v>7763.3200631631889</v>
      </c>
      <c r="Z16" s="28">
        <f t="shared" si="1"/>
        <v>7839.7871408599449</v>
      </c>
      <c r="AA16" s="28">
        <f t="shared" si="2"/>
        <v>7914.3425416142818</v>
      </c>
      <c r="AD16" s="10" t="s">
        <v>483</v>
      </c>
      <c r="AE16" s="37"/>
      <c r="AF16" s="37"/>
      <c r="AG16" s="37">
        <f>AG15</f>
        <v>3381.8112000000001</v>
      </c>
      <c r="AH16" s="38">
        <f>VLOOKUP($AD$12,$A$6:$AA$228,24)</f>
        <v>3418.2595001456448</v>
      </c>
      <c r="AI16" s="38">
        <f>VLOOKUP($AD$12,$A$6:$AA$228,25)</f>
        <v>3453.2301665016016</v>
      </c>
      <c r="AJ16" s="38">
        <f>VLOOKUP($AD$12,$A$6:$AA$228,26)</f>
        <v>3487.2157436644329</v>
      </c>
      <c r="AK16" s="38">
        <f>VLOOKUP($AD$12,$A$6:$AA$228,27)</f>
        <v>3520.2162316341387</v>
      </c>
    </row>
    <row r="17" spans="1:37" x14ac:dyDescent="0.25">
      <c r="A17" s="1">
        <v>12</v>
      </c>
      <c r="B17" t="s">
        <v>225</v>
      </c>
      <c r="C17" s="14" t="s">
        <v>463</v>
      </c>
      <c r="D17" s="14" t="s">
        <v>458</v>
      </c>
      <c r="E17" s="5">
        <v>0</v>
      </c>
      <c r="F17" s="5">
        <v>0</v>
      </c>
      <c r="G17" s="5">
        <v>0</v>
      </c>
      <c r="I17" s="28">
        <v>0</v>
      </c>
      <c r="J17" s="28">
        <v>0</v>
      </c>
      <c r="K17" s="28">
        <v>307.59826509368492</v>
      </c>
      <c r="L17" s="28">
        <v>310.88306731436501</v>
      </c>
      <c r="M17" s="28">
        <v>314.1678695350451</v>
      </c>
      <c r="N17" s="28">
        <v>317.21804302567659</v>
      </c>
      <c r="O17" s="28">
        <v>1228.5000000000002</v>
      </c>
      <c r="Q17" s="29">
        <f t="shared" si="3"/>
        <v>1.0678871090770434E-2</v>
      </c>
      <c r="R17" s="29">
        <f t="shared" si="7"/>
        <v>1.0566037735849085E-2</v>
      </c>
      <c r="S17" s="29">
        <f t="shared" si="7"/>
        <v>9.7087378640776309E-3</v>
      </c>
      <c r="T17" s="29">
        <f t="shared" si="7"/>
        <v>2.872730530339227</v>
      </c>
      <c r="U17" s="29">
        <f t="shared" si="4"/>
        <v>0.96433510197971783</v>
      </c>
      <c r="W17" s="28">
        <f t="shared" si="5"/>
        <v>0</v>
      </c>
      <c r="X17" s="28">
        <f t="shared" si="6"/>
        <v>310.88306731436501</v>
      </c>
      <c r="Y17" s="28">
        <f t="shared" si="0"/>
        <v>314.1678695350451</v>
      </c>
      <c r="Z17" s="28">
        <f t="shared" si="1"/>
        <v>317.21804302567659</v>
      </c>
      <c r="AA17" s="28">
        <f t="shared" si="2"/>
        <v>1228.5000000000002</v>
      </c>
      <c r="AD17" s="10" t="s">
        <v>485</v>
      </c>
      <c r="AE17" s="36">
        <f>VLOOKUP($AD$12,$A$6:$AA$228,9)</f>
        <v>3305.2630465795428</v>
      </c>
      <c r="AF17" s="36">
        <f>VLOOKUP($AD$12,$A$6:$AA$228,10)</f>
        <v>3343.6734335928327</v>
      </c>
      <c r="AG17" s="36">
        <f>VLOOKUP($AD$12,$A$6:$AA$228,11)</f>
        <v>3381.0989388878338</v>
      </c>
      <c r="AH17" s="36">
        <f>VLOOKUP($AD$12,$A$6:$AA$228,12)</f>
        <v>3417.5395624645448</v>
      </c>
      <c r="AI17" s="36">
        <f>VLOOKUP($AD$12,$A$6:$AA$228,13)</f>
        <v>3452.502863463822</v>
      </c>
      <c r="AJ17" s="36">
        <f>VLOOKUP($AD$12,$A$6:$AA$228,14)</f>
        <v>3486.4812827448095</v>
      </c>
      <c r="AK17" s="36">
        <f>VLOOKUP($AD$12,$A$6:$AA$228,15)</f>
        <v>3519.4748203075078</v>
      </c>
    </row>
    <row r="18" spans="1:37" x14ac:dyDescent="0.25">
      <c r="A18" s="1">
        <v>13</v>
      </c>
      <c r="B18" t="s">
        <v>226</v>
      </c>
      <c r="C18" s="14" t="s">
        <v>464</v>
      </c>
      <c r="D18" s="14" t="s">
        <v>460</v>
      </c>
      <c r="E18" s="5">
        <v>0</v>
      </c>
      <c r="F18" s="5">
        <v>0</v>
      </c>
      <c r="G18" s="5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Q18" s="29"/>
      <c r="R18" s="29"/>
      <c r="S18" s="29"/>
      <c r="T18" s="29"/>
      <c r="U18" s="29"/>
      <c r="W18" s="28">
        <f t="shared" si="5"/>
        <v>0</v>
      </c>
      <c r="X18" s="28">
        <f t="shared" si="6"/>
        <v>0</v>
      </c>
      <c r="Y18" s="28">
        <f t="shared" si="0"/>
        <v>0</v>
      </c>
      <c r="Z18" s="28">
        <f t="shared" si="1"/>
        <v>0</v>
      </c>
      <c r="AA18" s="28">
        <f t="shared" si="2"/>
        <v>0</v>
      </c>
    </row>
    <row r="19" spans="1:37" x14ac:dyDescent="0.25">
      <c r="A19" s="1">
        <v>14</v>
      </c>
      <c r="B19" t="s">
        <v>227</v>
      </c>
      <c r="C19" s="14" t="s">
        <v>464</v>
      </c>
      <c r="D19" s="14" t="s">
        <v>460</v>
      </c>
      <c r="E19" s="5">
        <v>0</v>
      </c>
      <c r="F19" s="5">
        <v>0</v>
      </c>
      <c r="G19" s="5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Q19" s="29"/>
      <c r="R19" s="29"/>
      <c r="S19" s="29"/>
      <c r="T19" s="29"/>
      <c r="U19" s="29"/>
      <c r="W19" s="28">
        <f t="shared" si="5"/>
        <v>0</v>
      </c>
      <c r="X19" s="28">
        <f t="shared" si="6"/>
        <v>0</v>
      </c>
      <c r="Y19" s="28">
        <f t="shared" si="0"/>
        <v>0</v>
      </c>
      <c r="Z19" s="28">
        <f t="shared" si="1"/>
        <v>0</v>
      </c>
      <c r="AA19" s="28">
        <f t="shared" si="2"/>
        <v>0</v>
      </c>
    </row>
    <row r="20" spans="1:37" x14ac:dyDescent="0.25">
      <c r="A20" s="1">
        <v>15</v>
      </c>
      <c r="B20" t="s">
        <v>0</v>
      </c>
      <c r="C20" s="14" t="s">
        <v>463</v>
      </c>
      <c r="D20" s="14" t="s">
        <v>459</v>
      </c>
      <c r="E20" s="5">
        <v>332262.3456</v>
      </c>
      <c r="F20" s="5">
        <v>343657.64159999997</v>
      </c>
      <c r="G20" s="5">
        <v>371718.95039999997</v>
      </c>
      <c r="I20" s="28">
        <v>327157.3003610766</v>
      </c>
      <c r="J20" s="28">
        <v>330967.94911340426</v>
      </c>
      <c r="K20" s="28">
        <v>334670.81864239636</v>
      </c>
      <c r="L20" s="28">
        <v>347992.68</v>
      </c>
      <c r="M20" s="28">
        <v>351573.6</v>
      </c>
      <c r="N20" s="28">
        <v>355039.44</v>
      </c>
      <c r="O20" s="28">
        <v>358388.51999999996</v>
      </c>
      <c r="Q20" s="29">
        <f t="shared" si="3"/>
        <v>3.980586479467859E-2</v>
      </c>
      <c r="R20" s="29">
        <f>(M20-L20)/L20</f>
        <v>1.029021644938044E-2</v>
      </c>
      <c r="S20" s="29">
        <f>(N20-M20)/M20</f>
        <v>9.8580780809481312E-3</v>
      </c>
      <c r="T20" s="29">
        <f>(O20-N20)/N20</f>
        <v>9.4329801782020561E-3</v>
      </c>
      <c r="U20" s="29">
        <f t="shared" si="4"/>
        <v>9.8604249028435426E-3</v>
      </c>
      <c r="W20" s="28">
        <f t="shared" si="5"/>
        <v>371718.95039999997</v>
      </c>
      <c r="X20" s="28">
        <f t="shared" si="6"/>
        <v>386515.5446812422</v>
      </c>
      <c r="Y20" s="28">
        <f t="shared" si="0"/>
        <v>390492.87329706241</v>
      </c>
      <c r="Z20" s="28">
        <f t="shared" si="1"/>
        <v>394342.3825320786</v>
      </c>
      <c r="AA20" s="28">
        <f t="shared" si="2"/>
        <v>398062.20640992868</v>
      </c>
    </row>
    <row r="21" spans="1:37" x14ac:dyDescent="0.25">
      <c r="A21" s="1">
        <v>16</v>
      </c>
      <c r="B21" t="s">
        <v>228</v>
      </c>
      <c r="C21" s="14" t="s">
        <v>463</v>
      </c>
      <c r="D21" s="14" t="s">
        <v>459</v>
      </c>
      <c r="E21" s="5">
        <v>0</v>
      </c>
      <c r="F21" s="5">
        <v>0</v>
      </c>
      <c r="G21" s="5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Q21" s="29"/>
      <c r="R21" s="29"/>
      <c r="S21" s="29"/>
      <c r="T21" s="29"/>
      <c r="U21" s="29"/>
      <c r="W21" s="28">
        <f t="shared" si="5"/>
        <v>0</v>
      </c>
      <c r="X21" s="28">
        <f t="shared" si="6"/>
        <v>0</v>
      </c>
      <c r="Y21" s="28">
        <f t="shared" si="0"/>
        <v>0</v>
      </c>
      <c r="Z21" s="28">
        <f t="shared" si="1"/>
        <v>0</v>
      </c>
      <c r="AA21" s="28">
        <f t="shared" si="2"/>
        <v>0</v>
      </c>
    </row>
    <row r="22" spans="1:37" x14ac:dyDescent="0.25">
      <c r="A22" s="1">
        <v>17</v>
      </c>
      <c r="B22" t="s">
        <v>229</v>
      </c>
      <c r="C22" s="14" t="s">
        <v>463</v>
      </c>
      <c r="D22" s="14" t="s">
        <v>460</v>
      </c>
      <c r="E22" s="5">
        <v>9686.6687999999995</v>
      </c>
      <c r="F22" s="5">
        <v>9686.6687999999995</v>
      </c>
      <c r="G22" s="5">
        <v>9975.6095999999998</v>
      </c>
      <c r="I22" s="28">
        <v>9929.9894202010182</v>
      </c>
      <c r="J22" s="28">
        <v>10045.360682363678</v>
      </c>
      <c r="K22" s="28">
        <v>10158.212921335014</v>
      </c>
      <c r="L22" s="28">
        <v>10267.034723200231</v>
      </c>
      <c r="M22" s="28">
        <v>13721.902</v>
      </c>
      <c r="N22" s="28">
        <v>18711.900000000001</v>
      </c>
      <c r="O22" s="28">
        <v>18888.3</v>
      </c>
      <c r="Q22" s="29">
        <f t="shared" si="3"/>
        <v>1.0712691563755421E-2</v>
      </c>
      <c r="R22" s="29">
        <f t="shared" ref="R22:T24" si="8">(M22-L22)/L22</f>
        <v>0.33650098299491166</v>
      </c>
      <c r="S22" s="29">
        <f t="shared" si="8"/>
        <v>0.36365206514373893</v>
      </c>
      <c r="T22" s="29">
        <f t="shared" si="8"/>
        <v>9.4271559809531794E-3</v>
      </c>
      <c r="U22" s="29">
        <f t="shared" si="4"/>
        <v>0.23652673470653462</v>
      </c>
      <c r="W22" s="28">
        <f t="shared" si="5"/>
        <v>9975.6095999999998</v>
      </c>
      <c r="X22" s="28">
        <f t="shared" si="6"/>
        <v>10082.475228805237</v>
      </c>
      <c r="Y22" s="28">
        <f t="shared" si="0"/>
        <v>13475.238054320047</v>
      </c>
      <c r="Z22" s="28">
        <f t="shared" si="1"/>
        <v>18375.53620107703</v>
      </c>
      <c r="AA22" s="28">
        <f t="shared" si="2"/>
        <v>18548.765247078234</v>
      </c>
    </row>
    <row r="23" spans="1:37" x14ac:dyDescent="0.25">
      <c r="A23" s="1">
        <v>18</v>
      </c>
      <c r="B23" t="s">
        <v>230</v>
      </c>
      <c r="C23" s="14" t="s">
        <v>463</v>
      </c>
      <c r="D23" s="14" t="s">
        <v>458</v>
      </c>
      <c r="E23" s="5">
        <v>462526.4448</v>
      </c>
      <c r="F23" s="5">
        <v>477436.24320000003</v>
      </c>
      <c r="G23" s="5">
        <v>493495.22879999998</v>
      </c>
      <c r="I23" s="28">
        <v>403772.37865895039</v>
      </c>
      <c r="J23" s="28">
        <v>408475.74358697404</v>
      </c>
      <c r="K23" s="28">
        <v>413044.20632288454</v>
      </c>
      <c r="L23" s="28">
        <v>417476.41784476081</v>
      </c>
      <c r="M23" s="28">
        <v>421771.70364164223</v>
      </c>
      <c r="N23" s="28">
        <v>425928.71469160781</v>
      </c>
      <c r="O23" s="28">
        <v>429947.45099465735</v>
      </c>
      <c r="Q23" s="29">
        <f t="shared" si="3"/>
        <v>1.0730598454179825E-2</v>
      </c>
      <c r="R23" s="29">
        <f t="shared" si="8"/>
        <v>1.0288690841643248E-2</v>
      </c>
      <c r="S23" s="29">
        <f t="shared" si="8"/>
        <v>9.8560690868384343E-3</v>
      </c>
      <c r="T23" s="29">
        <f t="shared" si="8"/>
        <v>9.4352321513690354E-3</v>
      </c>
      <c r="U23" s="29">
        <f t="shared" si="4"/>
        <v>9.8599973599502386E-3</v>
      </c>
      <c r="W23" s="28">
        <f t="shared" si="5"/>
        <v>493495.22879999998</v>
      </c>
      <c r="X23" s="28">
        <f t="shared" si="6"/>
        <v>498790.72793930641</v>
      </c>
      <c r="Y23" s="28">
        <f t="shared" si="0"/>
        <v>503922.63153375214</v>
      </c>
      <c r="Z23" s="28">
        <f t="shared" si="1"/>
        <v>508889.3278045702</v>
      </c>
      <c r="AA23" s="28">
        <f t="shared" si="2"/>
        <v>513690.81675176049</v>
      </c>
    </row>
    <row r="24" spans="1:37" x14ac:dyDescent="0.25">
      <c r="A24" s="1">
        <v>19</v>
      </c>
      <c r="B24" t="s">
        <v>231</v>
      </c>
      <c r="C24" s="14" t="s">
        <v>464</v>
      </c>
      <c r="D24" s="14" t="s">
        <v>460</v>
      </c>
      <c r="E24" s="5">
        <v>2037.62</v>
      </c>
      <c r="F24" s="5">
        <v>2040.0652</v>
      </c>
      <c r="G24" s="5">
        <v>2042.5133000000001</v>
      </c>
      <c r="I24" s="28">
        <v>2108</v>
      </c>
      <c r="J24" s="28">
        <v>2133</v>
      </c>
      <c r="K24" s="28">
        <v>2156</v>
      </c>
      <c r="L24" s="28">
        <v>2180</v>
      </c>
      <c r="M24" s="28">
        <v>2202</v>
      </c>
      <c r="N24" s="28">
        <v>2224</v>
      </c>
      <c r="O24" s="28">
        <v>2245</v>
      </c>
      <c r="Q24" s="29">
        <f t="shared" si="3"/>
        <v>1.1131725417439703E-2</v>
      </c>
      <c r="R24" s="29">
        <f t="shared" si="8"/>
        <v>1.0091743119266056E-2</v>
      </c>
      <c r="S24" s="29">
        <f t="shared" si="8"/>
        <v>9.9909173478655768E-3</v>
      </c>
      <c r="T24" s="29">
        <f t="shared" si="8"/>
        <v>9.4424460431654679E-3</v>
      </c>
      <c r="U24" s="29">
        <f t="shared" si="4"/>
        <v>9.8417021700990346E-3</v>
      </c>
      <c r="W24" s="28">
        <f t="shared" si="5"/>
        <v>2042.5133000000001</v>
      </c>
      <c r="X24" s="28">
        <f t="shared" si="6"/>
        <v>2065.2499972170685</v>
      </c>
      <c r="Y24" s="28">
        <f t="shared" si="0"/>
        <v>2086.091969666048</v>
      </c>
      <c r="Z24" s="28">
        <f t="shared" si="1"/>
        <v>2106.9339421150275</v>
      </c>
      <c r="AA24" s="28">
        <f t="shared" si="2"/>
        <v>2126.8285521799626</v>
      </c>
    </row>
    <row r="25" spans="1:37" x14ac:dyDescent="0.25">
      <c r="A25" s="1">
        <v>20</v>
      </c>
      <c r="B25" t="s">
        <v>232</v>
      </c>
      <c r="C25" s="14" t="s">
        <v>463</v>
      </c>
      <c r="D25" s="14" t="s">
        <v>460</v>
      </c>
      <c r="E25" s="5">
        <v>0</v>
      </c>
      <c r="F25" s="5">
        <v>0</v>
      </c>
      <c r="G25" s="5">
        <v>0</v>
      </c>
      <c r="I25" s="28">
        <v>0</v>
      </c>
      <c r="J25" s="28">
        <v>0</v>
      </c>
      <c r="K25" s="28">
        <v>0</v>
      </c>
      <c r="L25" s="28">
        <v>0</v>
      </c>
      <c r="M25" s="28">
        <v>2122.7885000000001</v>
      </c>
      <c r="N25" s="28">
        <v>2143.4315000000001</v>
      </c>
      <c r="O25" s="28">
        <v>2164.0745000000002</v>
      </c>
      <c r="Q25" s="29"/>
      <c r="R25" s="29"/>
      <c r="S25" s="29">
        <f>(N25-M25)/M25</f>
        <v>9.7244732576985543E-3</v>
      </c>
      <c r="T25" s="29">
        <f>(O25-N25)/N25</f>
        <v>9.6308186195826779E-3</v>
      </c>
      <c r="U25" s="29">
        <f t="shared" si="4"/>
        <v>9.6776459386406152E-3</v>
      </c>
      <c r="W25" s="28">
        <f t="shared" si="5"/>
        <v>0</v>
      </c>
      <c r="X25" s="28">
        <f t="shared" si="6"/>
        <v>0</v>
      </c>
      <c r="Y25" s="28">
        <f t="shared" si="0"/>
        <v>2122.7885000000001</v>
      </c>
      <c r="Z25" s="28">
        <f t="shared" si="1"/>
        <v>2143.4315000000001</v>
      </c>
      <c r="AA25" s="28">
        <f t="shared" si="2"/>
        <v>2164.0745000000002</v>
      </c>
    </row>
    <row r="26" spans="1:37" x14ac:dyDescent="0.25">
      <c r="A26" s="1">
        <v>21</v>
      </c>
      <c r="B26" t="s">
        <v>233</v>
      </c>
      <c r="C26" s="14" t="s">
        <v>463</v>
      </c>
      <c r="D26" s="14" t="s">
        <v>460</v>
      </c>
      <c r="E26" s="5">
        <v>0</v>
      </c>
      <c r="F26" s="5">
        <v>0</v>
      </c>
      <c r="G26" s="5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Q26" s="29"/>
      <c r="R26" s="29"/>
      <c r="S26" s="29"/>
      <c r="T26" s="29"/>
      <c r="U26" s="29"/>
      <c r="W26" s="28">
        <f t="shared" si="5"/>
        <v>0</v>
      </c>
      <c r="X26" s="28">
        <f t="shared" si="6"/>
        <v>0</v>
      </c>
      <c r="Y26" s="28">
        <f t="shared" si="0"/>
        <v>0</v>
      </c>
      <c r="Z26" s="28">
        <f t="shared" si="1"/>
        <v>0</v>
      </c>
      <c r="AA26" s="28">
        <f t="shared" si="2"/>
        <v>0</v>
      </c>
    </row>
    <row r="27" spans="1:37" x14ac:dyDescent="0.25">
      <c r="A27" s="1">
        <v>22</v>
      </c>
      <c r="B27" t="s">
        <v>234</v>
      </c>
      <c r="C27" s="14" t="s">
        <v>464</v>
      </c>
      <c r="D27" s="14" t="s">
        <v>460</v>
      </c>
      <c r="E27" s="5">
        <v>0</v>
      </c>
      <c r="F27" s="5">
        <v>0</v>
      </c>
      <c r="G27" s="5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Q27" s="29"/>
      <c r="R27" s="29"/>
      <c r="S27" s="29"/>
      <c r="T27" s="29"/>
      <c r="U27" s="29"/>
      <c r="W27" s="28">
        <f t="shared" si="5"/>
        <v>0</v>
      </c>
      <c r="X27" s="28">
        <f t="shared" si="6"/>
        <v>0</v>
      </c>
      <c r="Y27" s="28">
        <f t="shared" si="0"/>
        <v>0</v>
      </c>
      <c r="Z27" s="28">
        <f t="shared" si="1"/>
        <v>0</v>
      </c>
      <c r="AA27" s="28">
        <f t="shared" si="2"/>
        <v>0</v>
      </c>
    </row>
    <row r="28" spans="1:37" x14ac:dyDescent="0.25">
      <c r="A28" s="1">
        <v>23</v>
      </c>
      <c r="B28" t="s">
        <v>235</v>
      </c>
      <c r="C28" s="14" t="s">
        <v>463</v>
      </c>
      <c r="D28" s="14" t="s">
        <v>458</v>
      </c>
      <c r="E28" s="5">
        <v>0</v>
      </c>
      <c r="F28" s="5">
        <v>0</v>
      </c>
      <c r="G28" s="5">
        <v>0</v>
      </c>
      <c r="I28" s="28">
        <v>0</v>
      </c>
      <c r="J28" s="28">
        <v>0</v>
      </c>
      <c r="K28" s="28">
        <v>0</v>
      </c>
      <c r="L28" s="28">
        <v>0</v>
      </c>
      <c r="M28" s="28">
        <v>2949.4080000000004</v>
      </c>
      <c r="N28" s="28">
        <v>2978.5350000000003</v>
      </c>
      <c r="O28" s="28">
        <v>4893.9825000000001</v>
      </c>
      <c r="Q28" s="29"/>
      <c r="R28" s="29"/>
      <c r="S28" s="29">
        <f>(N28-M28)/M28</f>
        <v>9.8755411255411086E-3</v>
      </c>
      <c r="T28" s="29">
        <f>(O28-N28)/N28</f>
        <v>0.64308376433380821</v>
      </c>
      <c r="U28" s="29">
        <f t="shared" si="4"/>
        <v>0.32647965272967466</v>
      </c>
      <c r="W28" s="28">
        <f t="shared" si="5"/>
        <v>0</v>
      </c>
      <c r="X28" s="28">
        <f t="shared" si="6"/>
        <v>0</v>
      </c>
      <c r="Y28" s="28">
        <f t="shared" si="0"/>
        <v>2949.4080000000004</v>
      </c>
      <c r="Z28" s="28">
        <f t="shared" si="1"/>
        <v>2978.5350000000003</v>
      </c>
      <c r="AA28" s="28">
        <f t="shared" si="2"/>
        <v>4893.9825000000001</v>
      </c>
    </row>
    <row r="29" spans="1:37" x14ac:dyDescent="0.25">
      <c r="A29" s="1">
        <v>24</v>
      </c>
      <c r="B29" t="s">
        <v>236</v>
      </c>
      <c r="C29" s="14" t="s">
        <v>463</v>
      </c>
      <c r="D29" s="14" t="s">
        <v>458</v>
      </c>
      <c r="E29" s="5">
        <v>4017.0527999999999</v>
      </c>
      <c r="F29" s="5">
        <v>4075.2287999999999</v>
      </c>
      <c r="G29" s="5">
        <v>4124.6783999999998</v>
      </c>
      <c r="I29" s="28">
        <v>4142.562039668609</v>
      </c>
      <c r="J29" s="28">
        <v>4190.4781095280778</v>
      </c>
      <c r="K29" s="28">
        <v>4237.6681783290696</v>
      </c>
      <c r="L29" s="28">
        <v>4282.6802439546309</v>
      </c>
      <c r="M29" s="28">
        <v>4326.9663085217162</v>
      </c>
      <c r="N29" s="28">
        <v>4369.8003709718469</v>
      </c>
      <c r="O29" s="28">
        <v>5468.4000000000005</v>
      </c>
      <c r="Q29" s="29">
        <f t="shared" si="3"/>
        <v>1.0621894808977165E-2</v>
      </c>
      <c r="R29" s="29">
        <f>(M29-L29)/L29</f>
        <v>1.0340735717918438E-2</v>
      </c>
      <c r="S29" s="29">
        <f>(N29-M29)/M29</f>
        <v>9.8993288590603044E-3</v>
      </c>
      <c r="T29" s="29">
        <f>(O29-N29)/N29</f>
        <v>0.25140728082821417</v>
      </c>
      <c r="U29" s="29">
        <f t="shared" si="4"/>
        <v>9.0549115135064306E-2</v>
      </c>
      <c r="W29" s="28">
        <f t="shared" si="5"/>
        <v>4124.6783999999998</v>
      </c>
      <c r="X29" s="28">
        <f t="shared" si="6"/>
        <v>4168.4903000856602</v>
      </c>
      <c r="Y29" s="28">
        <f t="shared" si="0"/>
        <v>4211.5955566215525</v>
      </c>
      <c r="Z29" s="28">
        <f t="shared" si="1"/>
        <v>4253.2875260579067</v>
      </c>
      <c r="AA29" s="28">
        <f t="shared" si="2"/>
        <v>5322.5949775646868</v>
      </c>
    </row>
    <row r="30" spans="1:37" x14ac:dyDescent="0.25">
      <c r="A30" s="1">
        <v>25</v>
      </c>
      <c r="B30" t="s">
        <v>237</v>
      </c>
      <c r="C30" s="14" t="s">
        <v>463</v>
      </c>
      <c r="D30" s="14" t="s">
        <v>460</v>
      </c>
      <c r="E30" s="5">
        <v>0</v>
      </c>
      <c r="F30" s="5">
        <v>0</v>
      </c>
      <c r="G30" s="5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Q30" s="29"/>
      <c r="R30" s="29"/>
      <c r="S30" s="29"/>
      <c r="T30" s="29"/>
      <c r="U30" s="29"/>
      <c r="W30" s="28">
        <f t="shared" si="5"/>
        <v>0</v>
      </c>
      <c r="X30" s="28">
        <f t="shared" si="6"/>
        <v>0</v>
      </c>
      <c r="Y30" s="28">
        <f t="shared" si="0"/>
        <v>0</v>
      </c>
      <c r="Z30" s="28">
        <f t="shared" si="1"/>
        <v>0</v>
      </c>
      <c r="AA30" s="28">
        <f t="shared" si="2"/>
        <v>0</v>
      </c>
    </row>
    <row r="31" spans="1:37" x14ac:dyDescent="0.25">
      <c r="A31" s="1">
        <v>26</v>
      </c>
      <c r="B31" t="s">
        <v>238</v>
      </c>
      <c r="C31" s="14" t="s">
        <v>464</v>
      </c>
      <c r="D31" s="14" t="s">
        <v>460</v>
      </c>
      <c r="E31" s="5">
        <v>4705.5168000000003</v>
      </c>
      <c r="F31" s="5">
        <v>4879.7951999999996</v>
      </c>
      <c r="G31" s="5">
        <v>5084.1216000000004</v>
      </c>
      <c r="I31" s="28">
        <v>4570.7010351545523</v>
      </c>
      <c r="J31" s="28">
        <v>4623.994158467478</v>
      </c>
      <c r="K31" s="28">
        <v>4675.6558596381719</v>
      </c>
      <c r="L31" s="28">
        <v>7821</v>
      </c>
      <c r="M31" s="28">
        <v>7902</v>
      </c>
      <c r="N31" s="28">
        <v>7979.4000000000005</v>
      </c>
      <c r="O31" s="28">
        <v>8055</v>
      </c>
      <c r="Q31" s="29">
        <f t="shared" si="3"/>
        <v>0.67270651108296753</v>
      </c>
      <c r="R31" s="29">
        <f>(M31-L31)/L31</f>
        <v>1.0356731875719217E-2</v>
      </c>
      <c r="S31" s="29">
        <f>(N31-M31)/M31</f>
        <v>9.7949886104784292E-3</v>
      </c>
      <c r="T31" s="29">
        <f>(O31-N31)/N31</f>
        <v>9.4743965711706953E-3</v>
      </c>
      <c r="U31" s="29">
        <f t="shared" si="4"/>
        <v>9.8753723524561132E-3</v>
      </c>
      <c r="W31" s="28">
        <f t="shared" si="5"/>
        <v>5084.1216000000004</v>
      </c>
      <c r="X31" s="28">
        <f t="shared" si="6"/>
        <v>8504.2433034575552</v>
      </c>
      <c r="Y31" s="28">
        <f t="shared" si="0"/>
        <v>8592.3194711573451</v>
      </c>
      <c r="Z31" s="28">
        <f t="shared" si="1"/>
        <v>8676.4811425149237</v>
      </c>
      <c r="AA31" s="28">
        <f t="shared" si="2"/>
        <v>8758.6855657013948</v>
      </c>
    </row>
    <row r="32" spans="1:37" x14ac:dyDescent="0.25">
      <c r="A32" s="1">
        <v>27</v>
      </c>
      <c r="B32" t="s">
        <v>239</v>
      </c>
      <c r="C32" s="14" t="s">
        <v>464</v>
      </c>
      <c r="D32" s="14" t="s">
        <v>460</v>
      </c>
      <c r="E32" s="5">
        <v>0</v>
      </c>
      <c r="F32" s="5">
        <v>0</v>
      </c>
      <c r="G32" s="5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Q32" s="29"/>
      <c r="R32" s="29"/>
      <c r="S32" s="29"/>
      <c r="T32" s="29"/>
      <c r="U32" s="29"/>
      <c r="W32" s="28">
        <f t="shared" si="5"/>
        <v>0</v>
      </c>
      <c r="X32" s="28">
        <f t="shared" si="6"/>
        <v>0</v>
      </c>
      <c r="Y32" s="28">
        <f t="shared" si="0"/>
        <v>0</v>
      </c>
      <c r="Z32" s="28">
        <f t="shared" si="1"/>
        <v>0</v>
      </c>
      <c r="AA32" s="28">
        <f t="shared" si="2"/>
        <v>0</v>
      </c>
    </row>
    <row r="33" spans="1:27" x14ac:dyDescent="0.25">
      <c r="A33" s="1">
        <v>28</v>
      </c>
      <c r="B33" t="s">
        <v>241</v>
      </c>
      <c r="C33" s="14" t="s">
        <v>463</v>
      </c>
      <c r="D33" s="14" t="s">
        <v>460</v>
      </c>
      <c r="E33" s="5">
        <v>0</v>
      </c>
      <c r="F33" s="5">
        <v>0</v>
      </c>
      <c r="G33" s="5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Q33" s="29"/>
      <c r="R33" s="29"/>
      <c r="S33" s="29"/>
      <c r="T33" s="29"/>
      <c r="U33" s="29"/>
      <c r="W33" s="28">
        <f t="shared" si="5"/>
        <v>0</v>
      </c>
      <c r="X33" s="28">
        <f t="shared" si="6"/>
        <v>0</v>
      </c>
      <c r="Y33" s="28">
        <f t="shared" si="0"/>
        <v>0</v>
      </c>
      <c r="Z33" s="28">
        <f t="shared" si="1"/>
        <v>0</v>
      </c>
      <c r="AA33" s="28">
        <f t="shared" si="2"/>
        <v>0</v>
      </c>
    </row>
    <row r="34" spans="1:27" x14ac:dyDescent="0.25">
      <c r="A34" s="1">
        <v>29</v>
      </c>
      <c r="B34" t="s">
        <v>243</v>
      </c>
      <c r="C34" s="14" t="s">
        <v>463</v>
      </c>
      <c r="D34" s="14" t="s">
        <v>460</v>
      </c>
      <c r="E34" s="5">
        <v>0</v>
      </c>
      <c r="F34" s="5">
        <v>0</v>
      </c>
      <c r="G34" s="5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Q34" s="29"/>
      <c r="R34" s="29"/>
      <c r="S34" s="29"/>
      <c r="T34" s="29"/>
      <c r="U34" s="29"/>
      <c r="W34" s="28">
        <f t="shared" si="5"/>
        <v>0</v>
      </c>
      <c r="X34" s="28">
        <f t="shared" si="6"/>
        <v>0</v>
      </c>
      <c r="Y34" s="28">
        <f t="shared" si="0"/>
        <v>0</v>
      </c>
      <c r="Z34" s="28">
        <f t="shared" si="1"/>
        <v>0</v>
      </c>
      <c r="AA34" s="28">
        <f t="shared" si="2"/>
        <v>0</v>
      </c>
    </row>
    <row r="35" spans="1:27" x14ac:dyDescent="0.25">
      <c r="A35" s="1">
        <v>30</v>
      </c>
      <c r="B35" t="s">
        <v>245</v>
      </c>
      <c r="C35" s="14" t="s">
        <v>463</v>
      </c>
      <c r="D35" s="14" t="s">
        <v>458</v>
      </c>
      <c r="E35" s="5">
        <v>0</v>
      </c>
      <c r="F35" s="5">
        <v>0</v>
      </c>
      <c r="G35" s="5">
        <v>0</v>
      </c>
      <c r="I35" s="28">
        <v>0</v>
      </c>
      <c r="J35" s="28">
        <v>0</v>
      </c>
      <c r="K35" s="28">
        <v>0</v>
      </c>
      <c r="L35" s="28">
        <v>0</v>
      </c>
      <c r="M35" s="28">
        <v>7813.8</v>
      </c>
      <c r="N35" s="28">
        <v>7891.2</v>
      </c>
      <c r="O35" s="28">
        <v>7965.9000000000005</v>
      </c>
      <c r="Q35" s="29"/>
      <c r="R35" s="29"/>
      <c r="S35" s="29">
        <f>(N35-M35)/M35</f>
        <v>9.9055517161943784E-3</v>
      </c>
      <c r="T35" s="29">
        <f>(O35-N35)/N35</f>
        <v>9.4662408759125013E-3</v>
      </c>
      <c r="U35" s="29">
        <f t="shared" si="4"/>
        <v>9.6858962960534398E-3</v>
      </c>
      <c r="W35" s="28">
        <f t="shared" si="5"/>
        <v>0</v>
      </c>
      <c r="X35" s="28">
        <f t="shared" si="6"/>
        <v>0</v>
      </c>
      <c r="Y35" s="28">
        <f t="shared" si="0"/>
        <v>7813.8</v>
      </c>
      <c r="Z35" s="28">
        <f t="shared" si="1"/>
        <v>7891.2</v>
      </c>
      <c r="AA35" s="28">
        <f t="shared" si="2"/>
        <v>7965.9000000000005</v>
      </c>
    </row>
    <row r="36" spans="1:27" x14ac:dyDescent="0.25">
      <c r="A36" s="1">
        <v>31</v>
      </c>
      <c r="B36" t="s">
        <v>247</v>
      </c>
      <c r="C36" s="14" t="s">
        <v>463</v>
      </c>
      <c r="D36" s="14" t="s">
        <v>458</v>
      </c>
      <c r="E36" s="5">
        <v>15686.323200000001</v>
      </c>
      <c r="F36" s="5">
        <v>15923.635200000001</v>
      </c>
      <c r="G36" s="5">
        <v>16828.387200000001</v>
      </c>
      <c r="I36" s="28">
        <v>15431.911864248199</v>
      </c>
      <c r="J36" s="28">
        <v>15799.546400000001</v>
      </c>
      <c r="K36" s="28">
        <v>15976.070000000002</v>
      </c>
      <c r="L36" s="28">
        <v>16147.8042</v>
      </c>
      <c r="M36" s="28">
        <v>18886.832399999999</v>
      </c>
      <c r="N36" s="28">
        <v>21671.100000000002</v>
      </c>
      <c r="O36" s="28">
        <v>21875.4</v>
      </c>
      <c r="Q36" s="29">
        <f t="shared" si="3"/>
        <v>1.0749464668094153E-2</v>
      </c>
      <c r="R36" s="29">
        <f>(M36-L36)/L36</f>
        <v>0.16962233168519586</v>
      </c>
      <c r="S36" s="29">
        <f>(N36-M36)/M36</f>
        <v>0.14741845223341968</v>
      </c>
      <c r="T36" s="29">
        <f>(O36-N36)/N36</f>
        <v>9.4273017982474012E-3</v>
      </c>
      <c r="U36" s="29">
        <f t="shared" si="4"/>
        <v>0.10882269523895433</v>
      </c>
      <c r="W36" s="28">
        <f t="shared" si="5"/>
        <v>16828.387200000001</v>
      </c>
      <c r="X36" s="28">
        <f t="shared" si="6"/>
        <v>17009.283353627408</v>
      </c>
      <c r="Y36" s="28">
        <f t="shared" si="0"/>
        <v>19894.43765636388</v>
      </c>
      <c r="Z36" s="28">
        <f t="shared" si="1"/>
        <v>22827.244863719305</v>
      </c>
      <c r="AA36" s="28">
        <f t="shared" si="2"/>
        <v>23042.444190272079</v>
      </c>
    </row>
    <row r="37" spans="1:27" x14ac:dyDescent="0.25">
      <c r="A37" s="1">
        <v>32</v>
      </c>
      <c r="B37" t="s">
        <v>249</v>
      </c>
      <c r="C37" s="14" t="s">
        <v>464</v>
      </c>
      <c r="D37" s="14" t="s">
        <v>460</v>
      </c>
      <c r="E37" s="5">
        <v>2.8416000000000001</v>
      </c>
      <c r="F37" s="5">
        <v>2.8416000000000001</v>
      </c>
      <c r="G37" s="5">
        <v>2.8416000000000001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Q37" s="29"/>
      <c r="R37" s="29"/>
      <c r="S37" s="29"/>
      <c r="T37" s="29"/>
      <c r="U37" s="29"/>
      <c r="W37" s="28">
        <f t="shared" si="5"/>
        <v>2.8416000000000001</v>
      </c>
      <c r="X37" s="28">
        <f t="shared" si="6"/>
        <v>2.8416000000000001</v>
      </c>
      <c r="Y37" s="28">
        <f t="shared" si="0"/>
        <v>2.8416000000000001</v>
      </c>
      <c r="Z37" s="28">
        <f t="shared" si="1"/>
        <v>2.8416000000000001</v>
      </c>
      <c r="AA37" s="28">
        <f t="shared" si="2"/>
        <v>2.8416000000000001</v>
      </c>
    </row>
    <row r="38" spans="1:27" x14ac:dyDescent="0.25">
      <c r="A38" s="1">
        <v>33</v>
      </c>
      <c r="B38" t="s">
        <v>250</v>
      </c>
      <c r="C38" s="14" t="s">
        <v>464</v>
      </c>
      <c r="D38" s="14" t="s">
        <v>460</v>
      </c>
      <c r="E38" s="5">
        <v>23688.254400000002</v>
      </c>
      <c r="F38" s="5">
        <v>24055.422399999999</v>
      </c>
      <c r="G38" s="5">
        <v>24428.2814</v>
      </c>
      <c r="I38" s="28">
        <v>23486</v>
      </c>
      <c r="J38" s="28">
        <v>23760</v>
      </c>
      <c r="K38" s="28">
        <v>24025</v>
      </c>
      <c r="L38" s="28">
        <v>24283</v>
      </c>
      <c r="M38" s="28">
        <v>24533</v>
      </c>
      <c r="N38" s="28">
        <v>24775</v>
      </c>
      <c r="O38" s="28">
        <v>25008</v>
      </c>
      <c r="Q38" s="29">
        <f t="shared" si="3"/>
        <v>1.0738813735691988E-2</v>
      </c>
      <c r="R38" s="29">
        <f>(M38-L38)/L38</f>
        <v>1.029526829469176E-2</v>
      </c>
      <c r="S38" s="29">
        <f>(N38-M38)/M38</f>
        <v>9.8642644601149472E-3</v>
      </c>
      <c r="T38" s="29">
        <f>(O38-N38)/N38</f>
        <v>9.4046417759838553E-3</v>
      </c>
      <c r="U38" s="29">
        <f t="shared" si="4"/>
        <v>9.8547248435968543E-3</v>
      </c>
      <c r="W38" s="28">
        <f t="shared" si="5"/>
        <v>24428.2814</v>
      </c>
      <c r="X38" s="28">
        <f t="shared" si="6"/>
        <v>24690.612163837672</v>
      </c>
      <c r="Y38" s="28">
        <f t="shared" si="0"/>
        <v>24944.808640424559</v>
      </c>
      <c r="Z38" s="28">
        <f t="shared" si="1"/>
        <v>25190.870829760668</v>
      </c>
      <c r="AA38" s="28">
        <f t="shared" si="2"/>
        <v>25427.781945939649</v>
      </c>
    </row>
    <row r="39" spans="1:27" x14ac:dyDescent="0.25">
      <c r="A39" s="1">
        <v>34</v>
      </c>
      <c r="B39" t="s">
        <v>251</v>
      </c>
      <c r="C39" s="14" t="s">
        <v>465</v>
      </c>
      <c r="D39" s="14" t="s">
        <v>458</v>
      </c>
      <c r="E39" s="5">
        <v>0</v>
      </c>
      <c r="F39" s="5">
        <v>0</v>
      </c>
      <c r="G39" s="5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8973.9</v>
      </c>
      <c r="Q39" s="29"/>
      <c r="R39" s="29"/>
      <c r="S39" s="29"/>
      <c r="T39" s="29"/>
      <c r="U39" s="29"/>
      <c r="W39" s="28">
        <f t="shared" si="5"/>
        <v>0</v>
      </c>
      <c r="X39" s="28">
        <f t="shared" si="6"/>
        <v>0</v>
      </c>
      <c r="Y39" s="28">
        <f t="shared" si="0"/>
        <v>0</v>
      </c>
      <c r="Z39" s="28">
        <f t="shared" si="1"/>
        <v>0</v>
      </c>
      <c r="AA39" s="28">
        <f t="shared" si="2"/>
        <v>8973.9</v>
      </c>
    </row>
    <row r="40" spans="1:27" x14ac:dyDescent="0.25">
      <c r="A40" s="1">
        <v>35</v>
      </c>
      <c r="B40" t="s">
        <v>252</v>
      </c>
      <c r="C40" s="14" t="s">
        <v>463</v>
      </c>
      <c r="D40" s="14" t="s">
        <v>458</v>
      </c>
      <c r="E40" s="5">
        <v>0</v>
      </c>
      <c r="F40" s="5">
        <v>0</v>
      </c>
      <c r="G40" s="5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Q40" s="29"/>
      <c r="R40" s="29"/>
      <c r="S40" s="29"/>
      <c r="T40" s="29"/>
      <c r="U40" s="29"/>
      <c r="W40" s="28">
        <f t="shared" si="5"/>
        <v>0</v>
      </c>
      <c r="X40" s="28">
        <f t="shared" si="6"/>
        <v>0</v>
      </c>
      <c r="Y40" s="28">
        <f t="shared" si="0"/>
        <v>0</v>
      </c>
      <c r="Z40" s="28">
        <f t="shared" si="1"/>
        <v>0</v>
      </c>
      <c r="AA40" s="28">
        <f t="shared" si="2"/>
        <v>0</v>
      </c>
    </row>
    <row r="41" spans="1:27" x14ac:dyDescent="0.25">
      <c r="A41" s="1">
        <v>36</v>
      </c>
      <c r="B41" t="s">
        <v>254</v>
      </c>
      <c r="C41" s="14" t="s">
        <v>463</v>
      </c>
      <c r="D41" s="14" t="s">
        <v>458</v>
      </c>
      <c r="E41" s="5">
        <v>0</v>
      </c>
      <c r="F41" s="5">
        <v>0</v>
      </c>
      <c r="G41" s="23">
        <v>2.9664000000000001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Q41" s="29"/>
      <c r="R41" s="29"/>
      <c r="S41" s="29"/>
      <c r="T41" s="29"/>
      <c r="U41" s="29"/>
      <c r="W41" s="28">
        <f t="shared" si="5"/>
        <v>2.9664000000000001</v>
      </c>
      <c r="X41" s="28">
        <f t="shared" si="6"/>
        <v>2.9664000000000001</v>
      </c>
      <c r="Y41" s="28">
        <f t="shared" si="0"/>
        <v>2.9664000000000001</v>
      </c>
      <c r="Z41" s="28">
        <f t="shared" si="1"/>
        <v>2.9664000000000001</v>
      </c>
      <c r="AA41" s="28">
        <f t="shared" si="2"/>
        <v>2.9664000000000001</v>
      </c>
    </row>
    <row r="42" spans="1:27" x14ac:dyDescent="0.25">
      <c r="A42" s="1">
        <v>37</v>
      </c>
      <c r="B42" t="s">
        <v>256</v>
      </c>
      <c r="C42" s="14" t="s">
        <v>463</v>
      </c>
      <c r="D42" s="14" t="s">
        <v>460</v>
      </c>
      <c r="E42" s="5">
        <v>4915.1773000000003</v>
      </c>
      <c r="F42" s="5">
        <v>4933.8549999999996</v>
      </c>
      <c r="G42" s="5">
        <v>4952.6036999999997</v>
      </c>
      <c r="I42" s="28">
        <v>5046</v>
      </c>
      <c r="J42" s="28">
        <v>5104</v>
      </c>
      <c r="K42" s="28">
        <v>5161</v>
      </c>
      <c r="L42" s="28">
        <v>5217</v>
      </c>
      <c r="M42" s="28">
        <v>5271</v>
      </c>
      <c r="N42" s="28">
        <v>5322</v>
      </c>
      <c r="O42" s="28">
        <v>5373</v>
      </c>
      <c r="Q42" s="29">
        <f t="shared" si="3"/>
        <v>1.0850610346832009E-2</v>
      </c>
      <c r="R42" s="29">
        <f>(M42-L42)/L42</f>
        <v>1.0350776308223116E-2</v>
      </c>
      <c r="S42" s="29">
        <f>(N42-M42)/M42</f>
        <v>9.6755833807626642E-3</v>
      </c>
      <c r="T42" s="29">
        <f>(O42-N42)/N42</f>
        <v>9.5828635851183761E-3</v>
      </c>
      <c r="U42" s="29">
        <f t="shared" si="4"/>
        <v>9.8697410913680516E-3</v>
      </c>
      <c r="W42" s="28">
        <f t="shared" si="5"/>
        <v>4952.6036999999997</v>
      </c>
      <c r="X42" s="28">
        <f t="shared" si="6"/>
        <v>5006.3424729509779</v>
      </c>
      <c r="Y42" s="28">
        <f t="shared" si="0"/>
        <v>5058.1620040108501</v>
      </c>
      <c r="Z42" s="28">
        <f t="shared" si="1"/>
        <v>5107.102672234063</v>
      </c>
      <c r="AA42" s="28">
        <f t="shared" si="2"/>
        <v>5156.043340457275</v>
      </c>
    </row>
    <row r="43" spans="1:27" x14ac:dyDescent="0.25">
      <c r="A43" s="1">
        <v>38</v>
      </c>
      <c r="B43" t="s">
        <v>258</v>
      </c>
      <c r="C43" s="14" t="s">
        <v>464</v>
      </c>
      <c r="D43" s="14" t="s">
        <v>460</v>
      </c>
      <c r="E43" s="5">
        <v>0</v>
      </c>
      <c r="F43" s="5">
        <v>0</v>
      </c>
      <c r="G43" s="5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Q43" s="29"/>
      <c r="R43" s="29"/>
      <c r="S43" s="29"/>
      <c r="T43" s="29"/>
      <c r="U43" s="29"/>
      <c r="W43" s="28">
        <f t="shared" si="5"/>
        <v>0</v>
      </c>
      <c r="X43" s="28">
        <f t="shared" si="6"/>
        <v>0</v>
      </c>
      <c r="Y43" s="28">
        <f t="shared" si="0"/>
        <v>0</v>
      </c>
      <c r="Z43" s="28">
        <f t="shared" si="1"/>
        <v>0</v>
      </c>
      <c r="AA43" s="28">
        <f t="shared" si="2"/>
        <v>0</v>
      </c>
    </row>
    <row r="44" spans="1:27" x14ac:dyDescent="0.25">
      <c r="A44" s="1">
        <v>39</v>
      </c>
      <c r="B44" t="s">
        <v>260</v>
      </c>
      <c r="C44" s="14" t="s">
        <v>463</v>
      </c>
      <c r="D44" s="14" t="s">
        <v>459</v>
      </c>
      <c r="E44" s="5">
        <v>0</v>
      </c>
      <c r="F44" s="5">
        <v>0</v>
      </c>
      <c r="G44" s="5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Q44" s="29"/>
      <c r="R44" s="29"/>
      <c r="S44" s="29"/>
      <c r="T44" s="29"/>
      <c r="U44" s="29"/>
      <c r="W44" s="28">
        <f t="shared" si="5"/>
        <v>0</v>
      </c>
      <c r="X44" s="28">
        <f t="shared" si="6"/>
        <v>0</v>
      </c>
      <c r="Y44" s="28">
        <f t="shared" si="0"/>
        <v>0</v>
      </c>
      <c r="Z44" s="28">
        <f t="shared" si="1"/>
        <v>0</v>
      </c>
      <c r="AA44" s="28">
        <f t="shared" si="2"/>
        <v>0</v>
      </c>
    </row>
    <row r="45" spans="1:27" x14ac:dyDescent="0.25">
      <c r="A45" s="1">
        <v>40</v>
      </c>
      <c r="B45" t="s">
        <v>261</v>
      </c>
      <c r="C45" s="14" t="s">
        <v>463</v>
      </c>
      <c r="D45" s="14" t="s">
        <v>459</v>
      </c>
      <c r="E45" s="5">
        <v>0</v>
      </c>
      <c r="F45" s="5">
        <v>0</v>
      </c>
      <c r="G45" s="5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Q45" s="29"/>
      <c r="R45" s="29"/>
      <c r="S45" s="29"/>
      <c r="T45" s="29"/>
      <c r="U45" s="29"/>
      <c r="W45" s="28">
        <f t="shared" si="5"/>
        <v>0</v>
      </c>
      <c r="X45" s="28">
        <f t="shared" si="6"/>
        <v>0</v>
      </c>
      <c r="Y45" s="28">
        <f t="shared" si="0"/>
        <v>0</v>
      </c>
      <c r="Z45" s="28">
        <f t="shared" si="1"/>
        <v>0</v>
      </c>
      <c r="AA45" s="28">
        <f t="shared" si="2"/>
        <v>0</v>
      </c>
    </row>
    <row r="46" spans="1:27" x14ac:dyDescent="0.25">
      <c r="A46" s="1">
        <v>41</v>
      </c>
      <c r="B46" t="s">
        <v>262</v>
      </c>
      <c r="C46" s="14" t="s">
        <v>463</v>
      </c>
      <c r="D46" s="14" t="s">
        <v>460</v>
      </c>
      <c r="E46" s="5">
        <v>0</v>
      </c>
      <c r="F46" s="5">
        <v>0</v>
      </c>
      <c r="G46" s="5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11039</v>
      </c>
      <c r="Q46" s="29"/>
      <c r="R46" s="29"/>
      <c r="S46" s="29"/>
      <c r="T46" s="29"/>
      <c r="U46" s="29"/>
      <c r="W46" s="28">
        <f t="shared" si="5"/>
        <v>0</v>
      </c>
      <c r="X46" s="28">
        <f t="shared" si="6"/>
        <v>0</v>
      </c>
      <c r="Y46" s="28">
        <f t="shared" si="0"/>
        <v>0</v>
      </c>
      <c r="Z46" s="28">
        <f t="shared" si="1"/>
        <v>0</v>
      </c>
      <c r="AA46" s="28">
        <f t="shared" si="2"/>
        <v>11039</v>
      </c>
    </row>
    <row r="47" spans="1:27" x14ac:dyDescent="0.25">
      <c r="A47" s="1">
        <v>42</v>
      </c>
      <c r="B47" t="s">
        <v>263</v>
      </c>
      <c r="C47" s="14" t="s">
        <v>463</v>
      </c>
      <c r="D47" s="14" t="s">
        <v>458</v>
      </c>
      <c r="E47" s="5">
        <v>4866.0864000000001</v>
      </c>
      <c r="F47" s="5">
        <v>4871.8656000000001</v>
      </c>
      <c r="G47" s="5">
        <v>4880.5343999999996</v>
      </c>
      <c r="I47" s="28">
        <v>5013.6520134193543</v>
      </c>
      <c r="J47" s="28">
        <v>5071.5052676129035</v>
      </c>
      <c r="K47" s="28">
        <v>5128.468471741935</v>
      </c>
      <c r="L47" s="28">
        <v>5183.6515757419356</v>
      </c>
      <c r="M47" s="28">
        <v>5237.0545796129027</v>
      </c>
      <c r="N47" s="28">
        <v>5288.6774833548388</v>
      </c>
      <c r="O47" s="28">
        <v>5338.5202869677414</v>
      </c>
      <c r="Q47" s="29">
        <f t="shared" si="3"/>
        <v>1.0760152724748477E-2</v>
      </c>
      <c r="R47" s="29">
        <f t="shared" ref="R47:T49" si="9">(M47-L47)/L47</f>
        <v>1.0302197802197667E-2</v>
      </c>
      <c r="S47" s="29">
        <f t="shared" si="9"/>
        <v>9.8572399728077461E-3</v>
      </c>
      <c r="T47" s="29">
        <f t="shared" si="9"/>
        <v>9.4244362167619083E-3</v>
      </c>
      <c r="U47" s="29">
        <f t="shared" si="4"/>
        <v>9.8612913305891076E-3</v>
      </c>
      <c r="W47" s="28">
        <f t="shared" si="5"/>
        <v>4880.5343999999996</v>
      </c>
      <c r="X47" s="28">
        <f t="shared" si="6"/>
        <v>4933.049695522388</v>
      </c>
      <c r="Y47" s="28">
        <f t="shared" si="0"/>
        <v>4983.8709492537309</v>
      </c>
      <c r="Z47" s="28">
        <f t="shared" si="1"/>
        <v>5032.9981611940302</v>
      </c>
      <c r="AA47" s="28">
        <f t="shared" si="2"/>
        <v>5080.4313313432831</v>
      </c>
    </row>
    <row r="48" spans="1:27" x14ac:dyDescent="0.25">
      <c r="A48" s="1">
        <v>43</v>
      </c>
      <c r="B48" t="s">
        <v>265</v>
      </c>
      <c r="C48" s="14" t="s">
        <v>464</v>
      </c>
      <c r="D48" s="14" t="s">
        <v>460</v>
      </c>
      <c r="E48" s="5">
        <v>13575.486199999999</v>
      </c>
      <c r="F48" s="5">
        <v>13775.0458</v>
      </c>
      <c r="G48" s="5">
        <v>13977.539000000001</v>
      </c>
      <c r="I48" s="28">
        <v>13491</v>
      </c>
      <c r="J48" s="28">
        <v>13649</v>
      </c>
      <c r="K48" s="28">
        <v>13801</v>
      </c>
      <c r="L48" s="28">
        <v>13949</v>
      </c>
      <c r="M48" s="28">
        <v>14093</v>
      </c>
      <c r="N48" s="28">
        <v>14232</v>
      </c>
      <c r="O48" s="28">
        <v>14366</v>
      </c>
      <c r="Q48" s="29">
        <f t="shared" si="3"/>
        <v>1.0723860589812333E-2</v>
      </c>
      <c r="R48" s="29">
        <f t="shared" si="9"/>
        <v>1.0323320668148254E-2</v>
      </c>
      <c r="S48" s="29">
        <f t="shared" si="9"/>
        <v>9.8630525792946858E-3</v>
      </c>
      <c r="T48" s="29">
        <f t="shared" si="9"/>
        <v>9.4154019111860592E-3</v>
      </c>
      <c r="U48" s="29">
        <f t="shared" si="4"/>
        <v>9.867258386209667E-3</v>
      </c>
      <c r="W48" s="28">
        <f t="shared" si="5"/>
        <v>13977.539000000001</v>
      </c>
      <c r="X48" s="28">
        <f t="shared" si="6"/>
        <v>14127.432179624666</v>
      </c>
      <c r="Y48" s="28">
        <f t="shared" si="0"/>
        <v>14273.274192232449</v>
      </c>
      <c r="Z48" s="28">
        <f t="shared" si="1"/>
        <v>14414.052246069128</v>
      </c>
      <c r="AA48" s="28">
        <f t="shared" si="2"/>
        <v>14549.766341134704</v>
      </c>
    </row>
    <row r="49" spans="1:27" x14ac:dyDescent="0.25">
      <c r="A49" s="1">
        <v>44</v>
      </c>
      <c r="B49" t="s">
        <v>267</v>
      </c>
      <c r="C49" s="14" t="s">
        <v>464</v>
      </c>
      <c r="D49" s="14" t="s">
        <v>460</v>
      </c>
      <c r="E49" s="5">
        <v>14410.943799999999</v>
      </c>
      <c r="F49" s="5">
        <v>14549.2888</v>
      </c>
      <c r="G49" s="5">
        <v>14688.962</v>
      </c>
      <c r="I49" s="28">
        <v>14540.000898304275</v>
      </c>
      <c r="J49" s="28">
        <v>14708.548049366536</v>
      </c>
      <c r="K49" s="28">
        <v>14874.286081244425</v>
      </c>
      <c r="L49" s="28">
        <v>15033.469501692114</v>
      </c>
      <c r="M49" s="28">
        <v>15187.971056832519</v>
      </c>
      <c r="N49" s="28">
        <v>15337.79074666564</v>
      </c>
      <c r="O49" s="28">
        <v>15481.992198130018</v>
      </c>
      <c r="Q49" s="29">
        <f t="shared" si="3"/>
        <v>1.0701920050361928E-2</v>
      </c>
      <c r="R49" s="29">
        <f t="shared" si="9"/>
        <v>1.0277172220492065E-2</v>
      </c>
      <c r="S49" s="29">
        <f t="shared" si="9"/>
        <v>9.8643649815043765E-3</v>
      </c>
      <c r="T49" s="29">
        <f t="shared" si="9"/>
        <v>9.4017094017094082E-3</v>
      </c>
      <c r="U49" s="29">
        <f t="shared" si="4"/>
        <v>9.8477488679019499E-3</v>
      </c>
      <c r="W49" s="28">
        <f t="shared" si="5"/>
        <v>14688.962</v>
      </c>
      <c r="X49" s="28">
        <f t="shared" si="6"/>
        <v>14846.162096946804</v>
      </c>
      <c r="Y49" s="28">
        <f t="shared" si="0"/>
        <v>14998.738661630467</v>
      </c>
      <c r="Z49" s="28">
        <f t="shared" si="1"/>
        <v>15146.691694050991</v>
      </c>
      <c r="AA49" s="28">
        <f t="shared" si="2"/>
        <v>15289.096487755744</v>
      </c>
    </row>
    <row r="50" spans="1:27" x14ac:dyDescent="0.25">
      <c r="A50" s="1">
        <v>45</v>
      </c>
      <c r="B50" t="s">
        <v>269</v>
      </c>
      <c r="C50" s="14" t="s">
        <v>465</v>
      </c>
      <c r="D50" s="14" t="s">
        <v>458</v>
      </c>
      <c r="E50" s="5">
        <v>0</v>
      </c>
      <c r="F50" s="5">
        <v>0</v>
      </c>
      <c r="G50" s="5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Q50" s="29"/>
      <c r="R50" s="29"/>
      <c r="S50" s="29"/>
      <c r="T50" s="29"/>
      <c r="U50" s="29"/>
      <c r="W50" s="28">
        <f t="shared" si="5"/>
        <v>0</v>
      </c>
      <c r="X50" s="28">
        <f t="shared" si="6"/>
        <v>0</v>
      </c>
      <c r="Y50" s="28">
        <f t="shared" si="0"/>
        <v>0</v>
      </c>
      <c r="Z50" s="28">
        <f t="shared" si="1"/>
        <v>0</v>
      </c>
      <c r="AA50" s="28">
        <f t="shared" si="2"/>
        <v>0</v>
      </c>
    </row>
    <row r="51" spans="1:27" x14ac:dyDescent="0.25">
      <c r="A51" s="1">
        <v>46</v>
      </c>
      <c r="B51" t="s">
        <v>271</v>
      </c>
      <c r="C51" s="14" t="s">
        <v>463</v>
      </c>
      <c r="D51" s="14" t="s">
        <v>460</v>
      </c>
      <c r="E51" s="5">
        <v>0</v>
      </c>
      <c r="F51" s="5">
        <v>0</v>
      </c>
      <c r="G51" s="5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Q51" s="29"/>
      <c r="R51" s="29"/>
      <c r="S51" s="29"/>
      <c r="T51" s="29"/>
      <c r="U51" s="29"/>
      <c r="W51" s="28">
        <f t="shared" si="5"/>
        <v>0</v>
      </c>
      <c r="X51" s="28">
        <f t="shared" si="6"/>
        <v>0</v>
      </c>
      <c r="Y51" s="28">
        <f t="shared" si="0"/>
        <v>0</v>
      </c>
      <c r="Z51" s="28">
        <f t="shared" si="1"/>
        <v>0</v>
      </c>
      <c r="AA51" s="28">
        <f t="shared" si="2"/>
        <v>0</v>
      </c>
    </row>
    <row r="52" spans="1:27" x14ac:dyDescent="0.25">
      <c r="A52" s="1">
        <v>47</v>
      </c>
      <c r="B52" t="s">
        <v>273</v>
      </c>
      <c r="C52" s="14" t="s">
        <v>463</v>
      </c>
      <c r="D52" s="14" t="s">
        <v>459</v>
      </c>
      <c r="E52" s="5">
        <v>0</v>
      </c>
      <c r="F52" s="5">
        <v>0</v>
      </c>
      <c r="G52" s="5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2461</v>
      </c>
      <c r="Q52" s="29"/>
      <c r="R52" s="29"/>
      <c r="S52" s="29"/>
      <c r="T52" s="29"/>
      <c r="U52" s="29"/>
      <c r="W52" s="28">
        <f t="shared" si="5"/>
        <v>0</v>
      </c>
      <c r="X52" s="28">
        <f t="shared" si="6"/>
        <v>0</v>
      </c>
      <c r="Y52" s="28">
        <f t="shared" si="0"/>
        <v>0</v>
      </c>
      <c r="Z52" s="28">
        <f t="shared" si="1"/>
        <v>0</v>
      </c>
      <c r="AA52" s="28">
        <f t="shared" si="2"/>
        <v>2461</v>
      </c>
    </row>
    <row r="53" spans="1:27" x14ac:dyDescent="0.25">
      <c r="A53" s="1">
        <v>48</v>
      </c>
      <c r="B53" t="s">
        <v>274</v>
      </c>
      <c r="C53" s="14" t="s">
        <v>463</v>
      </c>
      <c r="D53" s="14" t="s">
        <v>459</v>
      </c>
      <c r="E53" s="5">
        <v>0</v>
      </c>
      <c r="F53" s="5">
        <v>0</v>
      </c>
      <c r="G53" s="5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Q53" s="29"/>
      <c r="R53" s="29"/>
      <c r="S53" s="29"/>
      <c r="T53" s="29"/>
      <c r="U53" s="29"/>
      <c r="W53" s="28">
        <f t="shared" si="5"/>
        <v>0</v>
      </c>
      <c r="X53" s="28">
        <f t="shared" si="6"/>
        <v>0</v>
      </c>
      <c r="Y53" s="28">
        <f t="shared" si="0"/>
        <v>0</v>
      </c>
      <c r="Z53" s="28">
        <f t="shared" si="1"/>
        <v>0</v>
      </c>
      <c r="AA53" s="28">
        <f t="shared" si="2"/>
        <v>0</v>
      </c>
    </row>
    <row r="54" spans="1:27" x14ac:dyDescent="0.25">
      <c r="A54" s="1">
        <v>49</v>
      </c>
      <c r="B54" t="s">
        <v>275</v>
      </c>
      <c r="C54" s="14" t="s">
        <v>463</v>
      </c>
      <c r="D54" s="14" t="s">
        <v>459</v>
      </c>
      <c r="E54" s="5">
        <v>0</v>
      </c>
      <c r="F54" s="5">
        <v>0</v>
      </c>
      <c r="G54" s="5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Q54" s="29"/>
      <c r="R54" s="29"/>
      <c r="S54" s="29"/>
      <c r="T54" s="29"/>
      <c r="U54" s="29"/>
      <c r="W54" s="28">
        <f t="shared" si="5"/>
        <v>0</v>
      </c>
      <c r="X54" s="28">
        <f t="shared" si="6"/>
        <v>0</v>
      </c>
      <c r="Y54" s="28">
        <f t="shared" si="0"/>
        <v>0</v>
      </c>
      <c r="Z54" s="28">
        <f t="shared" si="1"/>
        <v>0</v>
      </c>
      <c r="AA54" s="28">
        <f t="shared" si="2"/>
        <v>0</v>
      </c>
    </row>
    <row r="55" spans="1:27" x14ac:dyDescent="0.25">
      <c r="A55" s="1">
        <v>50</v>
      </c>
      <c r="B55" t="s">
        <v>276</v>
      </c>
      <c r="C55" s="14" t="s">
        <v>465</v>
      </c>
      <c r="D55" s="14" t="s">
        <v>458</v>
      </c>
      <c r="E55" s="5">
        <v>0</v>
      </c>
      <c r="F55" s="5">
        <v>0</v>
      </c>
      <c r="G55" s="5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Q55" s="29"/>
      <c r="R55" s="29"/>
      <c r="S55" s="29"/>
      <c r="T55" s="29"/>
      <c r="U55" s="29"/>
      <c r="W55" s="28">
        <f t="shared" si="5"/>
        <v>0</v>
      </c>
      <c r="X55" s="28">
        <f t="shared" si="6"/>
        <v>0</v>
      </c>
      <c r="Y55" s="28">
        <f t="shared" si="0"/>
        <v>0</v>
      </c>
      <c r="Z55" s="28">
        <f t="shared" si="1"/>
        <v>0</v>
      </c>
      <c r="AA55" s="28">
        <f t="shared" si="2"/>
        <v>0</v>
      </c>
    </row>
    <row r="56" spans="1:27" x14ac:dyDescent="0.25">
      <c r="A56" s="1">
        <v>51</v>
      </c>
      <c r="B56" t="s">
        <v>277</v>
      </c>
      <c r="C56" s="14" t="s">
        <v>463</v>
      </c>
      <c r="D56" s="14" t="s">
        <v>459</v>
      </c>
      <c r="E56" s="5">
        <v>18112.284</v>
      </c>
      <c r="F56" s="5">
        <v>18224.580099999999</v>
      </c>
      <c r="G56" s="5">
        <v>18337.572499999998</v>
      </c>
      <c r="I56" s="28">
        <v>18459.630387514153</v>
      </c>
      <c r="J56" s="28">
        <v>18675.471332088469</v>
      </c>
      <c r="K56" s="28">
        <v>18883.705547338577</v>
      </c>
      <c r="L56" s="28">
        <v>19087.185556761055</v>
      </c>
      <c r="M56" s="28">
        <v>19283.058836859331</v>
      </c>
      <c r="N56" s="28">
        <v>19473.227069964454</v>
      </c>
      <c r="O56" s="28">
        <v>19656.739414910895</v>
      </c>
      <c r="Q56" s="29">
        <f t="shared" si="3"/>
        <v>1.077542799597166E-2</v>
      </c>
      <c r="R56" s="29">
        <f>(M56-L56)/L56</f>
        <v>1.0262030487197418E-2</v>
      </c>
      <c r="S56" s="29">
        <f>(N56-M56)/M56</f>
        <v>9.8619329388561078E-3</v>
      </c>
      <c r="T56" s="29">
        <f>(O56-N56)/N56</f>
        <v>9.4238281249999223E-3</v>
      </c>
      <c r="U56" s="29">
        <f t="shared" si="4"/>
        <v>9.8492638503511493E-3</v>
      </c>
      <c r="W56" s="28">
        <f t="shared" si="5"/>
        <v>18337.572499999998</v>
      </c>
      <c r="X56" s="28">
        <f t="shared" si="6"/>
        <v>18535.167692094659</v>
      </c>
      <c r="Y56" s="28">
        <f t="shared" si="0"/>
        <v>18725.376148036252</v>
      </c>
      <c r="Z56" s="28">
        <f t="shared" si="1"/>
        <v>18910.04455186304</v>
      </c>
      <c r="AA56" s="28">
        <f t="shared" si="2"/>
        <v>19088.249561555887</v>
      </c>
    </row>
    <row r="57" spans="1:27" x14ac:dyDescent="0.25">
      <c r="A57" s="1">
        <v>52</v>
      </c>
      <c r="B57" t="s">
        <v>278</v>
      </c>
      <c r="C57" s="14" t="s">
        <v>463</v>
      </c>
      <c r="D57" s="14" t="s">
        <v>458</v>
      </c>
      <c r="E57" s="5">
        <v>0</v>
      </c>
      <c r="F57" s="5">
        <v>0</v>
      </c>
      <c r="G57" s="5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Q57" s="29"/>
      <c r="R57" s="29"/>
      <c r="S57" s="29"/>
      <c r="T57" s="29"/>
      <c r="U57" s="29"/>
      <c r="W57" s="28">
        <f t="shared" si="5"/>
        <v>0</v>
      </c>
      <c r="X57" s="28">
        <f t="shared" si="6"/>
        <v>0</v>
      </c>
      <c r="Y57" s="28">
        <f t="shared" si="0"/>
        <v>0</v>
      </c>
      <c r="Z57" s="28">
        <f t="shared" si="1"/>
        <v>0</v>
      </c>
      <c r="AA57" s="28">
        <f t="shared" si="2"/>
        <v>0</v>
      </c>
    </row>
    <row r="58" spans="1:27" x14ac:dyDescent="0.25">
      <c r="A58" s="1">
        <v>53</v>
      </c>
      <c r="B58" t="s">
        <v>279</v>
      </c>
      <c r="C58" s="14" t="s">
        <v>463</v>
      </c>
      <c r="D58" s="14" t="s">
        <v>458</v>
      </c>
      <c r="E58" s="5">
        <v>0</v>
      </c>
      <c r="F58" s="5">
        <v>0</v>
      </c>
      <c r="G58" s="5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Q58" s="29"/>
      <c r="R58" s="29"/>
      <c r="S58" s="29"/>
      <c r="T58" s="29"/>
      <c r="U58" s="29"/>
      <c r="W58" s="28">
        <f t="shared" si="5"/>
        <v>0</v>
      </c>
      <c r="X58" s="28">
        <f t="shared" si="6"/>
        <v>0</v>
      </c>
      <c r="Y58" s="28">
        <f t="shared" si="0"/>
        <v>0</v>
      </c>
      <c r="Z58" s="28">
        <f t="shared" si="1"/>
        <v>0</v>
      </c>
      <c r="AA58" s="28">
        <f t="shared" si="2"/>
        <v>0</v>
      </c>
    </row>
    <row r="59" spans="1:27" x14ac:dyDescent="0.25">
      <c r="A59" s="1">
        <v>54</v>
      </c>
      <c r="B59" t="s">
        <v>280</v>
      </c>
      <c r="C59" s="14" t="s">
        <v>463</v>
      </c>
      <c r="D59" s="14" t="s">
        <v>460</v>
      </c>
      <c r="E59" s="5">
        <v>0</v>
      </c>
      <c r="F59" s="5">
        <v>0</v>
      </c>
      <c r="G59" s="5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3270.6</v>
      </c>
      <c r="O59" s="28">
        <v>3301.2000000000003</v>
      </c>
      <c r="Q59" s="29"/>
      <c r="R59" s="29"/>
      <c r="S59" s="29"/>
      <c r="T59" s="29">
        <f>(O59-N59)/N59</f>
        <v>9.3560814529445261E-3</v>
      </c>
      <c r="U59" s="29">
        <f t="shared" si="4"/>
        <v>9.3560814529445261E-3</v>
      </c>
      <c r="W59" s="28">
        <f t="shared" si="5"/>
        <v>0</v>
      </c>
      <c r="X59" s="28">
        <f t="shared" si="6"/>
        <v>0</v>
      </c>
      <c r="Y59" s="28">
        <f t="shared" si="0"/>
        <v>0</v>
      </c>
      <c r="Z59" s="28">
        <f t="shared" si="1"/>
        <v>3270.6</v>
      </c>
      <c r="AA59" s="28">
        <f t="shared" si="2"/>
        <v>3301.2000000000003</v>
      </c>
    </row>
    <row r="60" spans="1:27" x14ac:dyDescent="0.25">
      <c r="A60" s="1">
        <v>55</v>
      </c>
      <c r="B60" t="s">
        <v>281</v>
      </c>
      <c r="C60" s="14" t="s">
        <v>465</v>
      </c>
      <c r="D60" s="14" t="s">
        <v>458</v>
      </c>
      <c r="E60" s="5">
        <v>0</v>
      </c>
      <c r="F60" s="5">
        <v>0</v>
      </c>
      <c r="G60" s="5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Q60" s="29"/>
      <c r="R60" s="29"/>
      <c r="S60" s="29"/>
      <c r="T60" s="29"/>
      <c r="U60" s="29"/>
      <c r="W60" s="28">
        <f t="shared" si="5"/>
        <v>0</v>
      </c>
      <c r="X60" s="28">
        <f t="shared" si="6"/>
        <v>0</v>
      </c>
      <c r="Y60" s="28">
        <f t="shared" si="0"/>
        <v>0</v>
      </c>
      <c r="Z60" s="28">
        <f t="shared" si="1"/>
        <v>0</v>
      </c>
      <c r="AA60" s="28">
        <f t="shared" si="2"/>
        <v>0</v>
      </c>
    </row>
    <row r="61" spans="1:27" x14ac:dyDescent="0.25">
      <c r="A61" s="1">
        <v>56</v>
      </c>
      <c r="B61" t="s">
        <v>282</v>
      </c>
      <c r="C61" s="14" t="s">
        <v>463</v>
      </c>
      <c r="D61" s="14" t="s">
        <v>459</v>
      </c>
      <c r="E61" s="5">
        <v>0</v>
      </c>
      <c r="F61" s="5">
        <v>0</v>
      </c>
      <c r="G61" s="5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Q61" s="29"/>
      <c r="R61" s="29"/>
      <c r="S61" s="29"/>
      <c r="T61" s="29"/>
      <c r="U61" s="29"/>
      <c r="W61" s="28">
        <f t="shared" si="5"/>
        <v>0</v>
      </c>
      <c r="X61" s="28">
        <f t="shared" si="6"/>
        <v>0</v>
      </c>
      <c r="Y61" s="28">
        <f t="shared" si="0"/>
        <v>0</v>
      </c>
      <c r="Z61" s="28">
        <f t="shared" si="1"/>
        <v>0</v>
      </c>
      <c r="AA61" s="28">
        <f t="shared" si="2"/>
        <v>0</v>
      </c>
    </row>
    <row r="62" spans="1:27" x14ac:dyDescent="0.25">
      <c r="A62" s="1">
        <v>57</v>
      </c>
      <c r="B62" t="s">
        <v>283</v>
      </c>
      <c r="C62" s="14" t="s">
        <v>463</v>
      </c>
      <c r="D62" s="14" t="s">
        <v>458</v>
      </c>
      <c r="E62" s="5">
        <v>21912.806799999998</v>
      </c>
      <c r="F62" s="5">
        <v>22033.3272</v>
      </c>
      <c r="G62" s="5">
        <v>22154.5105</v>
      </c>
      <c r="I62" s="28">
        <v>22380</v>
      </c>
      <c r="J62" s="28">
        <v>22641</v>
      </c>
      <c r="K62" s="28">
        <v>22894</v>
      </c>
      <c r="L62" s="28">
        <v>23140</v>
      </c>
      <c r="M62" s="28">
        <v>23378</v>
      </c>
      <c r="N62" s="28">
        <v>23608</v>
      </c>
      <c r="O62" s="28">
        <v>23831</v>
      </c>
      <c r="Q62" s="29">
        <f t="shared" si="3"/>
        <v>1.0745173407879794E-2</v>
      </c>
      <c r="R62" s="29">
        <f t="shared" ref="R62:T64" si="10">(M62-L62)/L62</f>
        <v>1.0285220397579948E-2</v>
      </c>
      <c r="S62" s="29">
        <f t="shared" si="10"/>
        <v>9.838309521772606E-3</v>
      </c>
      <c r="T62" s="29">
        <f t="shared" si="10"/>
        <v>9.4459505252456801E-3</v>
      </c>
      <c r="U62" s="29">
        <f t="shared" si="4"/>
        <v>9.8564934815327451E-3</v>
      </c>
      <c r="W62" s="28">
        <f t="shared" si="5"/>
        <v>22154.5105</v>
      </c>
      <c r="X62" s="28">
        <f t="shared" si="6"/>
        <v>22392.564557089194</v>
      </c>
      <c r="Y62" s="28">
        <f t="shared" si="0"/>
        <v>22622.87701882589</v>
      </c>
      <c r="Z62" s="28">
        <f t="shared" si="1"/>
        <v>22845.447885210095</v>
      </c>
      <c r="AA62" s="28">
        <f t="shared" si="2"/>
        <v>23061.244855660869</v>
      </c>
    </row>
    <row r="63" spans="1:27" x14ac:dyDescent="0.25">
      <c r="A63" s="1">
        <v>58</v>
      </c>
      <c r="B63" t="s">
        <v>284</v>
      </c>
      <c r="C63" s="14" t="s">
        <v>463</v>
      </c>
      <c r="D63" s="14" t="s">
        <v>460</v>
      </c>
      <c r="E63" s="5">
        <v>0</v>
      </c>
      <c r="F63" s="5">
        <v>0</v>
      </c>
      <c r="G63" s="5">
        <v>0</v>
      </c>
      <c r="I63" s="28">
        <v>0</v>
      </c>
      <c r="J63" s="28">
        <v>0</v>
      </c>
      <c r="K63" s="28">
        <v>0</v>
      </c>
      <c r="L63" s="28">
        <v>3459</v>
      </c>
      <c r="M63" s="28">
        <v>6989</v>
      </c>
      <c r="N63" s="28">
        <v>7057</v>
      </c>
      <c r="O63" s="28">
        <v>7124</v>
      </c>
      <c r="Q63" s="29"/>
      <c r="R63" s="29">
        <f t="shared" si="10"/>
        <v>1.0205261636311072</v>
      </c>
      <c r="S63" s="29">
        <f t="shared" si="10"/>
        <v>9.7295750465016453E-3</v>
      </c>
      <c r="T63" s="29">
        <f t="shared" si="10"/>
        <v>9.4941193141561565E-3</v>
      </c>
      <c r="U63" s="29">
        <f t="shared" si="4"/>
        <v>0.34658328599725502</v>
      </c>
      <c r="W63" s="28">
        <f t="shared" si="5"/>
        <v>0</v>
      </c>
      <c r="X63" s="28">
        <f t="shared" si="6"/>
        <v>3459</v>
      </c>
      <c r="Y63" s="28">
        <f t="shared" si="0"/>
        <v>6989</v>
      </c>
      <c r="Z63" s="28">
        <f t="shared" si="1"/>
        <v>7057</v>
      </c>
      <c r="AA63" s="28">
        <f t="shared" si="2"/>
        <v>7124</v>
      </c>
    </row>
    <row r="64" spans="1:27" x14ac:dyDescent="0.25">
      <c r="A64" s="1">
        <v>59</v>
      </c>
      <c r="B64" t="s">
        <v>285</v>
      </c>
      <c r="C64" s="14" t="s">
        <v>463</v>
      </c>
      <c r="D64" s="14" t="s">
        <v>459</v>
      </c>
      <c r="E64" s="5">
        <v>36520.243199999997</v>
      </c>
      <c r="F64" s="5">
        <v>36880.099199999997</v>
      </c>
      <c r="G64" s="5">
        <v>36986.342400000001</v>
      </c>
      <c r="I64" s="28">
        <v>35811.296853954103</v>
      </c>
      <c r="J64" s="28">
        <v>36228.060643259421</v>
      </c>
      <c r="K64" s="28">
        <v>36633.661116779775</v>
      </c>
      <c r="L64" s="28">
        <v>37026.857906094621</v>
      </c>
      <c r="M64" s="28">
        <v>39517.357134803453</v>
      </c>
      <c r="N64" s="28">
        <v>42037.005324080819</v>
      </c>
      <c r="O64" s="28">
        <v>44584.428970635214</v>
      </c>
      <c r="Q64" s="29">
        <f t="shared" si="3"/>
        <v>1.0733210313362478E-2</v>
      </c>
      <c r="R64" s="29">
        <f t="shared" si="10"/>
        <v>6.7261965220626926E-2</v>
      </c>
      <c r="S64" s="29">
        <f t="shared" si="10"/>
        <v>6.3760544023281338E-2</v>
      </c>
      <c r="T64" s="29">
        <f t="shared" si="10"/>
        <v>6.0599550965042402E-2</v>
      </c>
      <c r="U64" s="29">
        <f t="shared" si="4"/>
        <v>6.387402006965022E-2</v>
      </c>
      <c r="W64" s="28">
        <f t="shared" si="5"/>
        <v>36986.342400000001</v>
      </c>
      <c r="X64" s="28">
        <f t="shared" si="6"/>
        <v>37383.324591701232</v>
      </c>
      <c r="Y64" s="28">
        <f t="shared" si="0"/>
        <v>39897.800470219649</v>
      </c>
      <c r="Z64" s="28">
        <f t="shared" si="1"/>
        <v>42441.705933533187</v>
      </c>
      <c r="AA64" s="28">
        <f t="shared" si="2"/>
        <v>45013.654255295667</v>
      </c>
    </row>
    <row r="65" spans="1:27" x14ac:dyDescent="0.25">
      <c r="A65" s="1">
        <v>60</v>
      </c>
      <c r="B65" t="s">
        <v>286</v>
      </c>
      <c r="C65" s="14" t="s">
        <v>463</v>
      </c>
      <c r="D65" s="14" t="s">
        <v>459</v>
      </c>
      <c r="E65" s="5">
        <v>0</v>
      </c>
      <c r="F65" s="5">
        <v>0</v>
      </c>
      <c r="G65" s="5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Q65" s="29"/>
      <c r="R65" s="29"/>
      <c r="S65" s="29"/>
      <c r="T65" s="29"/>
      <c r="U65" s="29"/>
      <c r="W65" s="28">
        <f t="shared" si="5"/>
        <v>0</v>
      </c>
      <c r="X65" s="28">
        <f t="shared" si="6"/>
        <v>0</v>
      </c>
      <c r="Y65" s="28">
        <f t="shared" si="0"/>
        <v>0</v>
      </c>
      <c r="Z65" s="28">
        <f t="shared" si="1"/>
        <v>0</v>
      </c>
      <c r="AA65" s="28">
        <f t="shared" si="2"/>
        <v>0</v>
      </c>
    </row>
    <row r="66" spans="1:27" x14ac:dyDescent="0.25">
      <c r="A66" s="1">
        <v>61</v>
      </c>
      <c r="B66" t="s">
        <v>287</v>
      </c>
      <c r="C66" s="14" t="s">
        <v>463</v>
      </c>
      <c r="D66" s="14" t="s">
        <v>460</v>
      </c>
      <c r="E66" s="5">
        <v>0</v>
      </c>
      <c r="F66" s="5">
        <v>0</v>
      </c>
      <c r="G66" s="5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Q66" s="29"/>
      <c r="R66" s="29"/>
      <c r="S66" s="29"/>
      <c r="T66" s="29"/>
      <c r="U66" s="29"/>
      <c r="W66" s="28">
        <f t="shared" si="5"/>
        <v>0</v>
      </c>
      <c r="X66" s="28">
        <f t="shared" si="6"/>
        <v>0</v>
      </c>
      <c r="Y66" s="28">
        <f t="shared" si="0"/>
        <v>0</v>
      </c>
      <c r="Z66" s="28">
        <f t="shared" si="1"/>
        <v>0</v>
      </c>
      <c r="AA66" s="28">
        <f t="shared" si="2"/>
        <v>0</v>
      </c>
    </row>
    <row r="67" spans="1:27" x14ac:dyDescent="0.25">
      <c r="A67" s="1">
        <v>62</v>
      </c>
      <c r="B67" t="s">
        <v>288</v>
      </c>
      <c r="C67" s="14" t="s">
        <v>463</v>
      </c>
      <c r="D67" s="14" t="s">
        <v>459</v>
      </c>
      <c r="E67" s="5">
        <v>7860.1776</v>
      </c>
      <c r="F67" s="5">
        <v>7946.5919999999996</v>
      </c>
      <c r="G67" s="5">
        <v>8028.576</v>
      </c>
      <c r="I67" s="28">
        <v>7834.9085905091333</v>
      </c>
      <c r="J67" s="28">
        <v>7925.8579526238709</v>
      </c>
      <c r="K67" s="28">
        <v>8014.9125363612175</v>
      </c>
      <c r="L67" s="28">
        <v>8101.1249525324793</v>
      </c>
      <c r="M67" s="28">
        <v>8183.5478119489599</v>
      </c>
      <c r="N67" s="28">
        <v>8265.0232821767459</v>
      </c>
      <c r="O67" s="28">
        <v>8342.7091956497497</v>
      </c>
      <c r="Q67" s="29">
        <f t="shared" si="3"/>
        <v>1.0756501182033156E-2</v>
      </c>
      <c r="R67" s="29">
        <f t="shared" ref="R67:T68" si="11">(M67-L67)/L67</f>
        <v>1.0174248625891709E-2</v>
      </c>
      <c r="S67" s="29">
        <f t="shared" si="11"/>
        <v>9.9560083352628614E-3</v>
      </c>
      <c r="T67" s="29">
        <f t="shared" si="11"/>
        <v>9.3993580926179654E-3</v>
      </c>
      <c r="U67" s="29">
        <f t="shared" si="4"/>
        <v>9.8432050179241785E-3</v>
      </c>
      <c r="W67" s="28">
        <f t="shared" si="5"/>
        <v>8028.576</v>
      </c>
      <c r="X67" s="28">
        <f t="shared" si="6"/>
        <v>8114.9353872340434</v>
      </c>
      <c r="Y67" s="28">
        <f t="shared" si="0"/>
        <v>8197.4987574468105</v>
      </c>
      <c r="Z67" s="28">
        <f t="shared" si="1"/>
        <v>8279.1131234042568</v>
      </c>
      <c r="AA67" s="28">
        <f t="shared" si="2"/>
        <v>8356.9314723404259</v>
      </c>
    </row>
    <row r="68" spans="1:27" x14ac:dyDescent="0.25">
      <c r="A68" s="1">
        <v>63</v>
      </c>
      <c r="B68" t="s">
        <v>289</v>
      </c>
      <c r="C68" s="14" t="s">
        <v>463</v>
      </c>
      <c r="D68" s="14" t="s">
        <v>459</v>
      </c>
      <c r="E68" s="5">
        <v>24907.68</v>
      </c>
      <c r="F68" s="5">
        <v>25250.400000000001</v>
      </c>
      <c r="G68" s="5">
        <v>25341.119999999999</v>
      </c>
      <c r="I68" s="28">
        <v>24024.408661186775</v>
      </c>
      <c r="J68" s="28">
        <v>25547</v>
      </c>
      <c r="K68" s="28">
        <v>28415.750000000004</v>
      </c>
      <c r="L68" s="28">
        <v>31332</v>
      </c>
      <c r="M68" s="28">
        <v>34292.050000000003</v>
      </c>
      <c r="N68" s="28">
        <v>37293.899999999994</v>
      </c>
      <c r="O68" s="28">
        <v>37646</v>
      </c>
      <c r="Q68" s="29">
        <f t="shared" si="3"/>
        <v>0.10262794400992394</v>
      </c>
      <c r="R68" s="29">
        <f t="shared" si="11"/>
        <v>9.4473701008553651E-2</v>
      </c>
      <c r="S68" s="29">
        <f t="shared" si="11"/>
        <v>8.7537782080686077E-2</v>
      </c>
      <c r="T68" s="29">
        <f t="shared" si="11"/>
        <v>9.4412222910450743E-3</v>
      </c>
      <c r="U68" s="29">
        <f t="shared" si="4"/>
        <v>6.3817568460094939E-2</v>
      </c>
      <c r="W68" s="28">
        <f t="shared" si="5"/>
        <v>25341.119999999999</v>
      </c>
      <c r="X68" s="28">
        <f t="shared" si="6"/>
        <v>27941.827044508766</v>
      </c>
      <c r="Y68" s="28">
        <f t="shared" si="0"/>
        <v>30581.594858344404</v>
      </c>
      <c r="Z68" s="28">
        <f t="shared" si="1"/>
        <v>33258.639844733989</v>
      </c>
      <c r="AA68" s="28">
        <f t="shared" si="2"/>
        <v>33572.642056605931</v>
      </c>
    </row>
    <row r="69" spans="1:27" x14ac:dyDescent="0.25">
      <c r="A69" s="1">
        <v>64</v>
      </c>
      <c r="B69" t="s">
        <v>290</v>
      </c>
      <c r="C69" s="14" t="s">
        <v>463</v>
      </c>
      <c r="D69" s="14" t="s">
        <v>459</v>
      </c>
      <c r="E69" s="5">
        <v>0</v>
      </c>
      <c r="F69" s="5">
        <v>0</v>
      </c>
      <c r="G69" s="5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Q69" s="29"/>
      <c r="R69" s="29"/>
      <c r="S69" s="29"/>
      <c r="T69" s="29"/>
      <c r="U69" s="29"/>
      <c r="W69" s="28">
        <f t="shared" si="5"/>
        <v>0</v>
      </c>
      <c r="X69" s="28">
        <f t="shared" si="6"/>
        <v>0</v>
      </c>
      <c r="Y69" s="28">
        <f t="shared" si="0"/>
        <v>0</v>
      </c>
      <c r="Z69" s="28">
        <f t="shared" si="1"/>
        <v>0</v>
      </c>
      <c r="AA69" s="28">
        <f t="shared" si="2"/>
        <v>0</v>
      </c>
    </row>
    <row r="70" spans="1:27" x14ac:dyDescent="0.25">
      <c r="A70" s="1">
        <v>65</v>
      </c>
      <c r="B70" t="s">
        <v>291</v>
      </c>
      <c r="C70" s="14" t="s">
        <v>463</v>
      </c>
      <c r="D70" s="14" t="s">
        <v>458</v>
      </c>
      <c r="E70" s="5">
        <v>0</v>
      </c>
      <c r="F70" s="5">
        <v>0</v>
      </c>
      <c r="G70" s="5">
        <v>0</v>
      </c>
      <c r="I70" s="28">
        <v>0</v>
      </c>
      <c r="J70" s="28">
        <v>0</v>
      </c>
      <c r="K70" s="28">
        <v>0</v>
      </c>
      <c r="L70" s="28">
        <v>6508.35</v>
      </c>
      <c r="M70" s="28">
        <v>13150.800000000001</v>
      </c>
      <c r="N70" s="28">
        <v>13280.4</v>
      </c>
      <c r="O70" s="28">
        <v>13405.5</v>
      </c>
      <c r="Q70" s="29"/>
      <c r="R70" s="29">
        <f>(M70-L70)/L70</f>
        <v>1.0206043006291918</v>
      </c>
      <c r="S70" s="29">
        <f>(N70-M70)/M70</f>
        <v>9.8549137695044045E-3</v>
      </c>
      <c r="T70" s="29">
        <f>(O70-N70)/N70</f>
        <v>9.4198969910545133E-3</v>
      </c>
      <c r="U70" s="29">
        <f t="shared" si="4"/>
        <v>0.34662637046325023</v>
      </c>
      <c r="W70" s="28">
        <f t="shared" si="5"/>
        <v>0</v>
      </c>
      <c r="X70" s="28">
        <f t="shared" ref="X70:X133" si="12">IF($G70=0,L70,G70*(1+$Q70))</f>
        <v>6508.35</v>
      </c>
      <c r="Y70" s="28">
        <f t="shared" ref="Y70:Y133" si="13">IF($G70=0,M70,X70*(1+R70))</f>
        <v>13150.800000000001</v>
      </c>
      <c r="Z70" s="28">
        <f t="shared" ref="Z70:Z133" si="14">IF($G70=0,N70,Y70*(1+S70))</f>
        <v>13280.4</v>
      </c>
      <c r="AA70" s="28">
        <f t="shared" ref="AA70:AA133" si="15">IF($G70=0,O70,Z70*(1+T70))</f>
        <v>13405.5</v>
      </c>
    </row>
    <row r="71" spans="1:27" x14ac:dyDescent="0.25">
      <c r="A71" s="1">
        <v>66</v>
      </c>
      <c r="B71" t="s">
        <v>292</v>
      </c>
      <c r="C71" s="14" t="s">
        <v>464</v>
      </c>
      <c r="D71" s="14" t="s">
        <v>460</v>
      </c>
      <c r="E71" s="5">
        <v>0</v>
      </c>
      <c r="F71" s="5">
        <v>0</v>
      </c>
      <c r="G71" s="5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Q71" s="29"/>
      <c r="R71" s="29"/>
      <c r="S71" s="29"/>
      <c r="T71" s="29"/>
      <c r="U71" s="29"/>
      <c r="W71" s="28">
        <f t="shared" ref="W71:W134" si="16">G71</f>
        <v>0</v>
      </c>
      <c r="X71" s="28">
        <f t="shared" si="12"/>
        <v>0</v>
      </c>
      <c r="Y71" s="28">
        <f t="shared" si="13"/>
        <v>0</v>
      </c>
      <c r="Z71" s="28">
        <f t="shared" si="14"/>
        <v>0</v>
      </c>
      <c r="AA71" s="28">
        <f t="shared" si="15"/>
        <v>0</v>
      </c>
    </row>
    <row r="72" spans="1:27" x14ac:dyDescent="0.25">
      <c r="A72" s="1">
        <v>67</v>
      </c>
      <c r="B72" t="s">
        <v>293</v>
      </c>
      <c r="C72" s="14" t="s">
        <v>463</v>
      </c>
      <c r="D72" s="14" t="s">
        <v>459</v>
      </c>
      <c r="E72" s="5">
        <v>0</v>
      </c>
      <c r="F72" s="5">
        <v>0</v>
      </c>
      <c r="G72" s="5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Q72" s="29"/>
      <c r="R72" s="29"/>
      <c r="S72" s="29"/>
      <c r="T72" s="29"/>
      <c r="U72" s="29"/>
      <c r="W72" s="28">
        <f t="shared" si="16"/>
        <v>0</v>
      </c>
      <c r="X72" s="28">
        <f t="shared" si="12"/>
        <v>0</v>
      </c>
      <c r="Y72" s="28">
        <f t="shared" si="13"/>
        <v>0</v>
      </c>
      <c r="Z72" s="28">
        <f t="shared" si="14"/>
        <v>0</v>
      </c>
      <c r="AA72" s="28">
        <f t="shared" si="15"/>
        <v>0</v>
      </c>
    </row>
    <row r="73" spans="1:27" x14ac:dyDescent="0.25">
      <c r="A73" s="1">
        <v>68</v>
      </c>
      <c r="B73" t="s">
        <v>294</v>
      </c>
      <c r="C73" s="14" t="s">
        <v>463</v>
      </c>
      <c r="D73" s="14" t="s">
        <v>459</v>
      </c>
      <c r="E73" s="5">
        <v>0</v>
      </c>
      <c r="F73" s="5">
        <v>0</v>
      </c>
      <c r="G73" s="5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Q73" s="29"/>
      <c r="R73" s="29"/>
      <c r="S73" s="29"/>
      <c r="T73" s="29"/>
      <c r="U73" s="29"/>
      <c r="W73" s="28">
        <f t="shared" si="16"/>
        <v>0</v>
      </c>
      <c r="X73" s="28">
        <f t="shared" si="12"/>
        <v>0</v>
      </c>
      <c r="Y73" s="28">
        <f t="shared" si="13"/>
        <v>0</v>
      </c>
      <c r="Z73" s="28">
        <f t="shared" si="14"/>
        <v>0</v>
      </c>
      <c r="AA73" s="28">
        <f t="shared" si="15"/>
        <v>0</v>
      </c>
    </row>
    <row r="74" spans="1:27" x14ac:dyDescent="0.25">
      <c r="A74" s="1">
        <v>69</v>
      </c>
      <c r="B74" t="s">
        <v>295</v>
      </c>
      <c r="C74" s="14" t="s">
        <v>465</v>
      </c>
      <c r="D74" s="14" t="s">
        <v>458</v>
      </c>
      <c r="E74" s="5">
        <v>0</v>
      </c>
      <c r="F74" s="5">
        <v>0</v>
      </c>
      <c r="G74" s="5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Q74" s="29"/>
      <c r="R74" s="29"/>
      <c r="S74" s="29"/>
      <c r="T74" s="29"/>
      <c r="U74" s="29"/>
      <c r="W74" s="28">
        <f t="shared" si="16"/>
        <v>0</v>
      </c>
      <c r="X74" s="28">
        <f t="shared" si="12"/>
        <v>0</v>
      </c>
      <c r="Y74" s="28">
        <f t="shared" si="13"/>
        <v>0</v>
      </c>
      <c r="Z74" s="28">
        <f t="shared" si="14"/>
        <v>0</v>
      </c>
      <c r="AA74" s="28">
        <f t="shared" si="15"/>
        <v>0</v>
      </c>
    </row>
    <row r="75" spans="1:27" x14ac:dyDescent="0.25">
      <c r="A75" s="1">
        <v>70</v>
      </c>
      <c r="B75" t="s">
        <v>296</v>
      </c>
      <c r="C75" s="14" t="s">
        <v>463</v>
      </c>
      <c r="D75" s="14" t="s">
        <v>459</v>
      </c>
      <c r="E75" s="5">
        <v>0</v>
      </c>
      <c r="F75" s="5">
        <v>0</v>
      </c>
      <c r="G75" s="5">
        <v>0</v>
      </c>
      <c r="I75" s="28">
        <v>0</v>
      </c>
      <c r="J75" s="28">
        <v>0</v>
      </c>
      <c r="K75" s="28">
        <v>0</v>
      </c>
      <c r="L75" s="28"/>
      <c r="M75" s="28"/>
      <c r="N75" s="28"/>
      <c r="O75" s="28"/>
      <c r="Q75" s="29"/>
      <c r="R75" s="29"/>
      <c r="S75" s="29"/>
      <c r="T75" s="29"/>
      <c r="U75" s="29"/>
      <c r="W75" s="28">
        <f t="shared" si="16"/>
        <v>0</v>
      </c>
      <c r="X75" s="28">
        <f t="shared" si="12"/>
        <v>0</v>
      </c>
      <c r="Y75" s="28">
        <f t="shared" si="13"/>
        <v>0</v>
      </c>
      <c r="Z75" s="28">
        <f t="shared" si="14"/>
        <v>0</v>
      </c>
      <c r="AA75" s="28">
        <f t="shared" si="15"/>
        <v>0</v>
      </c>
    </row>
    <row r="76" spans="1:27" x14ac:dyDescent="0.25">
      <c r="A76" s="1">
        <v>71</v>
      </c>
      <c r="B76" t="s">
        <v>297</v>
      </c>
      <c r="C76" s="14" t="s">
        <v>463</v>
      </c>
      <c r="D76" s="14" t="s">
        <v>460</v>
      </c>
      <c r="E76" s="5">
        <v>0</v>
      </c>
      <c r="F76" s="5">
        <v>0</v>
      </c>
      <c r="G76" s="5">
        <v>0</v>
      </c>
      <c r="I76" s="28">
        <v>0</v>
      </c>
      <c r="J76" s="28">
        <v>0</v>
      </c>
      <c r="K76" s="28">
        <v>1645</v>
      </c>
      <c r="L76" s="28">
        <v>1663</v>
      </c>
      <c r="M76" s="28">
        <v>1680</v>
      </c>
      <c r="N76" s="28">
        <v>1697</v>
      </c>
      <c r="O76" s="28">
        <v>1713</v>
      </c>
      <c r="Q76" s="29">
        <f t="shared" ref="Q76:Q133" si="17">(L76-K76)/K76</f>
        <v>1.094224924012158E-2</v>
      </c>
      <c r="R76" s="29">
        <f>(M76-L76)/L76</f>
        <v>1.0222489476849068E-2</v>
      </c>
      <c r="S76" s="29">
        <f>(N76-M76)/M76</f>
        <v>1.011904761904762E-2</v>
      </c>
      <c r="T76" s="29">
        <f>(O76-N76)/N76</f>
        <v>9.4284030642309957E-3</v>
      </c>
      <c r="U76" s="29">
        <f t="shared" ref="U76:U133" si="18">AVERAGE(R76:T76)</f>
        <v>9.9233133867092285E-3</v>
      </c>
      <c r="W76" s="28">
        <f t="shared" si="16"/>
        <v>0</v>
      </c>
      <c r="X76" s="28">
        <f t="shared" si="12"/>
        <v>1663</v>
      </c>
      <c r="Y76" s="28">
        <f t="shared" si="13"/>
        <v>1680</v>
      </c>
      <c r="Z76" s="28">
        <f t="shared" si="14"/>
        <v>1697</v>
      </c>
      <c r="AA76" s="28">
        <f t="shared" si="15"/>
        <v>1713</v>
      </c>
    </row>
    <row r="77" spans="1:27" x14ac:dyDescent="0.25">
      <c r="A77" s="1">
        <v>72</v>
      </c>
      <c r="B77" t="s">
        <v>298</v>
      </c>
      <c r="C77" s="14" t="s">
        <v>463</v>
      </c>
      <c r="D77" s="14" t="s">
        <v>459</v>
      </c>
      <c r="E77" s="5">
        <v>0</v>
      </c>
      <c r="F77" s="5">
        <v>0</v>
      </c>
      <c r="G77" s="5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Q77" s="29"/>
      <c r="R77" s="29"/>
      <c r="S77" s="29"/>
      <c r="T77" s="29"/>
      <c r="U77" s="29"/>
      <c r="W77" s="28">
        <f t="shared" si="16"/>
        <v>0</v>
      </c>
      <c r="X77" s="28">
        <f t="shared" si="12"/>
        <v>0</v>
      </c>
      <c r="Y77" s="28">
        <f t="shared" si="13"/>
        <v>0</v>
      </c>
      <c r="Z77" s="28">
        <f t="shared" si="14"/>
        <v>0</v>
      </c>
      <c r="AA77" s="28">
        <f t="shared" si="15"/>
        <v>0</v>
      </c>
    </row>
    <row r="78" spans="1:27" x14ac:dyDescent="0.25">
      <c r="A78" s="1">
        <v>73</v>
      </c>
      <c r="B78" t="s">
        <v>299</v>
      </c>
      <c r="C78" s="14" t="s">
        <v>464</v>
      </c>
      <c r="D78" s="14" t="s">
        <v>460</v>
      </c>
      <c r="E78" s="5">
        <v>0</v>
      </c>
      <c r="F78" s="5">
        <v>0</v>
      </c>
      <c r="G78" s="5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Q78" s="29"/>
      <c r="R78" s="29"/>
      <c r="S78" s="29"/>
      <c r="T78" s="29"/>
      <c r="U78" s="29"/>
      <c r="W78" s="28">
        <f t="shared" si="16"/>
        <v>0</v>
      </c>
      <c r="X78" s="28">
        <f t="shared" si="12"/>
        <v>0</v>
      </c>
      <c r="Y78" s="28">
        <f t="shared" si="13"/>
        <v>0</v>
      </c>
      <c r="Z78" s="28">
        <f t="shared" si="14"/>
        <v>0</v>
      </c>
      <c r="AA78" s="28">
        <f t="shared" si="15"/>
        <v>0</v>
      </c>
    </row>
    <row r="79" spans="1:27" x14ac:dyDescent="0.25">
      <c r="A79" s="1">
        <v>74</v>
      </c>
      <c r="B79" t="s">
        <v>300</v>
      </c>
      <c r="C79" s="14" t="s">
        <v>463</v>
      </c>
      <c r="D79" s="14" t="s">
        <v>460</v>
      </c>
      <c r="E79" s="5">
        <v>0</v>
      </c>
      <c r="F79" s="5">
        <v>0</v>
      </c>
      <c r="G79" s="5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Q79" s="29"/>
      <c r="R79" s="29"/>
      <c r="S79" s="29"/>
      <c r="T79" s="29"/>
      <c r="U79" s="29"/>
      <c r="W79" s="28">
        <f t="shared" si="16"/>
        <v>0</v>
      </c>
      <c r="X79" s="28">
        <f t="shared" si="12"/>
        <v>0</v>
      </c>
      <c r="Y79" s="28">
        <f t="shared" si="13"/>
        <v>0</v>
      </c>
      <c r="Z79" s="28">
        <f t="shared" si="14"/>
        <v>0</v>
      </c>
      <c r="AA79" s="28">
        <f t="shared" si="15"/>
        <v>0</v>
      </c>
    </row>
    <row r="80" spans="1:27" x14ac:dyDescent="0.25">
      <c r="A80" s="1">
        <v>75</v>
      </c>
      <c r="B80" t="s">
        <v>301</v>
      </c>
      <c r="C80" s="14" t="s">
        <v>463</v>
      </c>
      <c r="D80" s="14" t="s">
        <v>460</v>
      </c>
      <c r="E80" s="5">
        <v>10862.5201</v>
      </c>
      <c r="F80" s="5">
        <v>10943.989</v>
      </c>
      <c r="G80" s="5">
        <v>11026.0689</v>
      </c>
      <c r="I80" s="28">
        <v>11028</v>
      </c>
      <c r="J80" s="28">
        <v>11157</v>
      </c>
      <c r="K80" s="28">
        <v>11282</v>
      </c>
      <c r="L80" s="28">
        <v>11403</v>
      </c>
      <c r="M80" s="28">
        <v>11520</v>
      </c>
      <c r="N80" s="28">
        <v>11634</v>
      </c>
      <c r="O80" s="28">
        <v>11743</v>
      </c>
      <c r="Q80" s="29">
        <f t="shared" si="17"/>
        <v>1.0725048750221592E-2</v>
      </c>
      <c r="R80" s="29">
        <f>(M80-L80)/L80</f>
        <v>1.0260457774269928E-2</v>
      </c>
      <c r="S80" s="29">
        <f>(N80-M80)/M80</f>
        <v>9.8958333333333329E-3</v>
      </c>
      <c r="T80" s="29">
        <f>(O80-N80)/N80</f>
        <v>9.3690905965274195E-3</v>
      </c>
      <c r="U80" s="29">
        <f t="shared" si="18"/>
        <v>9.841793901376893E-3</v>
      </c>
      <c r="W80" s="28">
        <f t="shared" si="16"/>
        <v>11026.0689</v>
      </c>
      <c r="X80" s="28">
        <f t="shared" si="12"/>
        <v>11144.324026475802</v>
      </c>
      <c r="Y80" s="28">
        <f t="shared" si="13"/>
        <v>11258.669892572239</v>
      </c>
      <c r="Z80" s="28">
        <f t="shared" si="14"/>
        <v>11370.083813384153</v>
      </c>
      <c r="AA80" s="28">
        <f t="shared" si="15"/>
        <v>11476.611158721858</v>
      </c>
    </row>
    <row r="81" spans="1:27" x14ac:dyDescent="0.25">
      <c r="A81" s="1">
        <v>76</v>
      </c>
      <c r="B81" t="s">
        <v>302</v>
      </c>
      <c r="C81" s="14" t="s">
        <v>463</v>
      </c>
      <c r="D81" s="14" t="s">
        <v>459</v>
      </c>
      <c r="E81" s="5">
        <v>0</v>
      </c>
      <c r="F81" s="5">
        <v>0</v>
      </c>
      <c r="G81" s="5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Q81" s="29"/>
      <c r="R81" s="29"/>
      <c r="S81" s="29"/>
      <c r="T81" s="29"/>
      <c r="U81" s="29"/>
      <c r="W81" s="28">
        <f t="shared" si="16"/>
        <v>0</v>
      </c>
      <c r="X81" s="28">
        <f t="shared" si="12"/>
        <v>0</v>
      </c>
      <c r="Y81" s="28">
        <f t="shared" si="13"/>
        <v>0</v>
      </c>
      <c r="Z81" s="28">
        <f t="shared" si="14"/>
        <v>0</v>
      </c>
      <c r="AA81" s="28">
        <f t="shared" si="15"/>
        <v>0</v>
      </c>
    </row>
    <row r="82" spans="1:27" x14ac:dyDescent="0.25">
      <c r="A82" s="1">
        <v>77</v>
      </c>
      <c r="B82" t="s">
        <v>303</v>
      </c>
      <c r="C82" s="14" t="s">
        <v>464</v>
      </c>
      <c r="D82" s="14" t="s">
        <v>460</v>
      </c>
      <c r="E82" s="5">
        <v>0</v>
      </c>
      <c r="F82" s="5">
        <v>0</v>
      </c>
      <c r="G82" s="5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Q82" s="29"/>
      <c r="R82" s="29"/>
      <c r="S82" s="29"/>
      <c r="T82" s="29"/>
      <c r="U82" s="29"/>
      <c r="W82" s="28">
        <f t="shared" si="16"/>
        <v>0</v>
      </c>
      <c r="X82" s="28">
        <f t="shared" si="12"/>
        <v>0</v>
      </c>
      <c r="Y82" s="28">
        <f t="shared" si="13"/>
        <v>0</v>
      </c>
      <c r="Z82" s="28">
        <f t="shared" si="14"/>
        <v>0</v>
      </c>
      <c r="AA82" s="28">
        <f t="shared" si="15"/>
        <v>0</v>
      </c>
    </row>
    <row r="83" spans="1:27" x14ac:dyDescent="0.25">
      <c r="A83" s="1">
        <v>78</v>
      </c>
      <c r="B83" t="s">
        <v>304</v>
      </c>
      <c r="C83" s="14" t="s">
        <v>464</v>
      </c>
      <c r="D83" s="14" t="s">
        <v>460</v>
      </c>
      <c r="E83" s="5">
        <v>0</v>
      </c>
      <c r="F83" s="5">
        <v>0</v>
      </c>
      <c r="G83" s="5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Q83" s="29"/>
      <c r="R83" s="29"/>
      <c r="S83" s="29"/>
      <c r="T83" s="29"/>
      <c r="U83" s="29"/>
      <c r="W83" s="28">
        <f t="shared" si="16"/>
        <v>0</v>
      </c>
      <c r="X83" s="28">
        <f t="shared" si="12"/>
        <v>0</v>
      </c>
      <c r="Y83" s="28">
        <f t="shared" si="13"/>
        <v>0</v>
      </c>
      <c r="Z83" s="28">
        <f t="shared" si="14"/>
        <v>0</v>
      </c>
      <c r="AA83" s="28">
        <f t="shared" si="15"/>
        <v>0</v>
      </c>
    </row>
    <row r="84" spans="1:27" x14ac:dyDescent="0.25">
      <c r="A84" s="1">
        <v>79</v>
      </c>
      <c r="B84" t="s">
        <v>305</v>
      </c>
      <c r="C84" s="14" t="s">
        <v>463</v>
      </c>
      <c r="D84" s="14" t="s">
        <v>459</v>
      </c>
      <c r="E84" s="5">
        <v>0</v>
      </c>
      <c r="F84" s="5">
        <v>0</v>
      </c>
      <c r="G84" s="5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4303.8</v>
      </c>
      <c r="Q84" s="29"/>
      <c r="R84" s="29"/>
      <c r="S84" s="29"/>
      <c r="T84" s="29"/>
      <c r="U84" s="29"/>
      <c r="W84" s="28">
        <f t="shared" si="16"/>
        <v>0</v>
      </c>
      <c r="X84" s="28">
        <f t="shared" si="12"/>
        <v>0</v>
      </c>
      <c r="Y84" s="28">
        <f t="shared" si="13"/>
        <v>0</v>
      </c>
      <c r="Z84" s="28">
        <f t="shared" si="14"/>
        <v>0</v>
      </c>
      <c r="AA84" s="28">
        <f t="shared" si="15"/>
        <v>4303.8</v>
      </c>
    </row>
    <row r="85" spans="1:27" x14ac:dyDescent="0.25">
      <c r="A85" s="1">
        <v>80</v>
      </c>
      <c r="B85" t="s">
        <v>306</v>
      </c>
      <c r="C85" s="14" t="s">
        <v>463</v>
      </c>
      <c r="D85" s="14" t="s">
        <v>459</v>
      </c>
      <c r="E85" s="5">
        <v>116735.4048</v>
      </c>
      <c r="F85" s="5">
        <v>119255.19960000001</v>
      </c>
      <c r="G85" s="5">
        <v>121091.7297</v>
      </c>
      <c r="I85" s="28">
        <v>114843.34513985031</v>
      </c>
      <c r="J85" s="28">
        <v>116181.30097146466</v>
      </c>
      <c r="K85" s="28">
        <v>117480.80412995229</v>
      </c>
      <c r="L85" s="28">
        <v>118740.86864933559</v>
      </c>
      <c r="M85" s="28">
        <v>119962.48049559219</v>
      </c>
      <c r="N85" s="28">
        <v>121145.63966872205</v>
      </c>
      <c r="O85" s="28">
        <v>122288.37423676997</v>
      </c>
      <c r="Q85" s="29">
        <f t="shared" si="17"/>
        <v>1.072570560539809E-2</v>
      </c>
      <c r="R85" s="29">
        <f t="shared" ref="R85:T86" si="19">(M85-L85)/L85</f>
        <v>1.0288048758210168E-2</v>
      </c>
      <c r="S85" s="29">
        <f t="shared" si="19"/>
        <v>9.8627434864798566E-3</v>
      </c>
      <c r="T85" s="29">
        <f t="shared" si="19"/>
        <v>9.432733783673734E-3</v>
      </c>
      <c r="U85" s="29">
        <f t="shared" si="18"/>
        <v>9.8611753427879211E-3</v>
      </c>
      <c r="W85" s="28">
        <f t="shared" si="16"/>
        <v>121091.7297</v>
      </c>
      <c r="X85" s="28">
        <f t="shared" si="12"/>
        <v>122390.52394401062</v>
      </c>
      <c r="Y85" s="28">
        <f t="shared" si="13"/>
        <v>123649.6836218895</v>
      </c>
      <c r="Z85" s="28">
        <f t="shared" si="14"/>
        <v>124869.20873363658</v>
      </c>
      <c r="AA85" s="28">
        <f t="shared" si="15"/>
        <v>126047.06673739896</v>
      </c>
    </row>
    <row r="86" spans="1:27" x14ac:dyDescent="0.25">
      <c r="A86" s="1">
        <v>81</v>
      </c>
      <c r="B86" t="s">
        <v>307</v>
      </c>
      <c r="C86" s="14" t="s">
        <v>463</v>
      </c>
      <c r="D86" s="14" t="s">
        <v>459</v>
      </c>
      <c r="E86" s="5">
        <v>0</v>
      </c>
      <c r="F86" s="5">
        <v>0</v>
      </c>
      <c r="G86" s="5">
        <v>0</v>
      </c>
      <c r="I86" s="28">
        <v>0</v>
      </c>
      <c r="J86" s="28">
        <v>0</v>
      </c>
      <c r="K86" s="28">
        <v>754.5834836918807</v>
      </c>
      <c r="L86" s="28">
        <v>762.80714781401809</v>
      </c>
      <c r="M86" s="28">
        <v>770.53240804996528</v>
      </c>
      <c r="N86" s="28">
        <v>778.25766828591259</v>
      </c>
      <c r="O86" s="28">
        <v>785.48452463566969</v>
      </c>
      <c r="Q86" s="29">
        <f t="shared" si="17"/>
        <v>1.0898282694848068E-2</v>
      </c>
      <c r="R86" s="29">
        <f t="shared" si="19"/>
        <v>1.0127409343351754E-2</v>
      </c>
      <c r="S86" s="29">
        <f t="shared" si="19"/>
        <v>1.0025873221216099E-2</v>
      </c>
      <c r="T86" s="29">
        <f t="shared" si="19"/>
        <v>9.285943003522236E-3</v>
      </c>
      <c r="U86" s="29">
        <f t="shared" si="18"/>
        <v>9.8130751893633628E-3</v>
      </c>
      <c r="W86" s="28">
        <f t="shared" si="16"/>
        <v>0</v>
      </c>
      <c r="X86" s="28">
        <f t="shared" si="12"/>
        <v>762.80714781401809</v>
      </c>
      <c r="Y86" s="28">
        <f t="shared" si="13"/>
        <v>770.53240804996528</v>
      </c>
      <c r="Z86" s="28">
        <f t="shared" si="14"/>
        <v>778.25766828591259</v>
      </c>
      <c r="AA86" s="28">
        <f t="shared" si="15"/>
        <v>785.48452463566969</v>
      </c>
    </row>
    <row r="87" spans="1:27" x14ac:dyDescent="0.25">
      <c r="A87" s="1">
        <v>82</v>
      </c>
      <c r="B87" t="s">
        <v>308</v>
      </c>
      <c r="C87" s="14" t="s">
        <v>463</v>
      </c>
      <c r="D87" s="14" t="s">
        <v>459</v>
      </c>
      <c r="E87" s="5">
        <v>0</v>
      </c>
      <c r="F87" s="5">
        <v>0</v>
      </c>
      <c r="G87" s="5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Q87" s="29"/>
      <c r="R87" s="29"/>
      <c r="S87" s="29"/>
      <c r="T87" s="29"/>
      <c r="U87" s="29"/>
      <c r="W87" s="28">
        <f t="shared" si="16"/>
        <v>0</v>
      </c>
      <c r="X87" s="28">
        <f t="shared" si="12"/>
        <v>0</v>
      </c>
      <c r="Y87" s="28">
        <f t="shared" si="13"/>
        <v>0</v>
      </c>
      <c r="Z87" s="28">
        <f t="shared" si="14"/>
        <v>0</v>
      </c>
      <c r="AA87" s="28">
        <f t="shared" si="15"/>
        <v>0</v>
      </c>
    </row>
    <row r="88" spans="1:27" x14ac:dyDescent="0.25">
      <c r="A88" s="1">
        <v>83</v>
      </c>
      <c r="B88" t="s">
        <v>309</v>
      </c>
      <c r="C88" s="14" t="s">
        <v>463</v>
      </c>
      <c r="D88" s="14" t="s">
        <v>458</v>
      </c>
      <c r="E88" s="5">
        <v>0</v>
      </c>
      <c r="F88" s="5">
        <v>0</v>
      </c>
      <c r="G88" s="5">
        <v>3.2063999999999999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10376.1</v>
      </c>
      <c r="Q88" s="29"/>
      <c r="R88" s="29"/>
      <c r="S88" s="29"/>
      <c r="T88" s="29"/>
      <c r="U88" s="29"/>
      <c r="W88" s="28">
        <f t="shared" si="16"/>
        <v>3.2063999999999999</v>
      </c>
      <c r="X88" s="28">
        <f t="shared" si="12"/>
        <v>3.2063999999999999</v>
      </c>
      <c r="Y88" s="28">
        <f t="shared" si="13"/>
        <v>3.2063999999999999</v>
      </c>
      <c r="Z88" s="28">
        <f t="shared" si="14"/>
        <v>3.2063999999999999</v>
      </c>
      <c r="AA88" s="28">
        <f t="shared" si="15"/>
        <v>3.2063999999999999</v>
      </c>
    </row>
    <row r="89" spans="1:27" x14ac:dyDescent="0.25">
      <c r="A89" s="1">
        <v>84</v>
      </c>
      <c r="B89" t="s">
        <v>310</v>
      </c>
      <c r="C89" s="14" t="s">
        <v>463</v>
      </c>
      <c r="D89" s="14" t="s">
        <v>459</v>
      </c>
      <c r="E89" s="5">
        <v>0</v>
      </c>
      <c r="F89" s="5">
        <v>0</v>
      </c>
      <c r="G89" s="5">
        <v>0</v>
      </c>
      <c r="I89" s="28">
        <v>0</v>
      </c>
      <c r="J89" s="28">
        <v>0</v>
      </c>
      <c r="K89" s="28">
        <v>0</v>
      </c>
      <c r="L89" s="28">
        <v>1921.644</v>
      </c>
      <c r="M89" s="28">
        <v>1941.6914999999999</v>
      </c>
      <c r="N89" s="28">
        <v>1960.6454999999999</v>
      </c>
      <c r="O89" s="28">
        <v>4887</v>
      </c>
      <c r="Q89" s="29"/>
      <c r="R89" s="29">
        <f t="shared" ref="R89:T94" si="20">(M89-L89)/L89</f>
        <v>1.0432473444612999E-2</v>
      </c>
      <c r="S89" s="29">
        <f t="shared" si="20"/>
        <v>9.7615918903697901E-3</v>
      </c>
      <c r="T89" s="29">
        <f t="shared" si="20"/>
        <v>1.4925464598266238</v>
      </c>
      <c r="U89" s="29">
        <f t="shared" si="18"/>
        <v>0.50424684172053558</v>
      </c>
      <c r="W89" s="28">
        <f t="shared" si="16"/>
        <v>0</v>
      </c>
      <c r="X89" s="28">
        <f t="shared" si="12"/>
        <v>1921.644</v>
      </c>
      <c r="Y89" s="28">
        <f t="shared" si="13"/>
        <v>1941.6914999999999</v>
      </c>
      <c r="Z89" s="28">
        <f t="shared" si="14"/>
        <v>1960.6454999999999</v>
      </c>
      <c r="AA89" s="28">
        <f t="shared" si="15"/>
        <v>4887</v>
      </c>
    </row>
    <row r="90" spans="1:27" x14ac:dyDescent="0.25">
      <c r="A90" s="1">
        <v>85</v>
      </c>
      <c r="B90" t="s">
        <v>311</v>
      </c>
      <c r="C90" s="14" t="s">
        <v>465</v>
      </c>
      <c r="D90" s="14" t="s">
        <v>458</v>
      </c>
      <c r="E90" s="5">
        <v>66540.673800000004</v>
      </c>
      <c r="F90" s="5">
        <v>67399.048500000004</v>
      </c>
      <c r="G90" s="5">
        <v>68268.496199999994</v>
      </c>
      <c r="I90" s="28">
        <v>66481.735403624378</v>
      </c>
      <c r="J90" s="28">
        <v>67255.749998644373</v>
      </c>
      <c r="K90" s="28">
        <v>68008.399071593551</v>
      </c>
      <c r="L90" s="28">
        <v>68737.740302283666</v>
      </c>
      <c r="M90" s="28">
        <v>69444.744850808827</v>
      </c>
      <c r="N90" s="28">
        <v>70130.383877263172</v>
      </c>
      <c r="O90" s="28">
        <v>70791.743901364316</v>
      </c>
      <c r="Q90" s="29">
        <f t="shared" si="17"/>
        <v>1.0724281715885211E-2</v>
      </c>
      <c r="R90" s="29">
        <f t="shared" si="20"/>
        <v>1.0285536670481332E-2</v>
      </c>
      <c r="S90" s="29">
        <f t="shared" si="20"/>
        <v>9.8731592711202628E-3</v>
      </c>
      <c r="T90" s="29">
        <f t="shared" si="20"/>
        <v>9.430434963233713E-3</v>
      </c>
      <c r="U90" s="29">
        <f t="shared" si="18"/>
        <v>9.8630436349451019E-3</v>
      </c>
      <c r="W90" s="28">
        <f t="shared" si="16"/>
        <v>68268.496199999994</v>
      </c>
      <c r="X90" s="28">
        <f t="shared" si="12"/>
        <v>69000.626785568631</v>
      </c>
      <c r="Y90" s="28">
        <f t="shared" si="13"/>
        <v>69710.335262657783</v>
      </c>
      <c r="Z90" s="28">
        <f t="shared" si="14"/>
        <v>70398.596505549198</v>
      </c>
      <c r="AA90" s="28">
        <f t="shared" si="15"/>
        <v>71062.485891397708</v>
      </c>
    </row>
    <row r="91" spans="1:27" x14ac:dyDescent="0.25">
      <c r="A91" s="1">
        <v>86</v>
      </c>
      <c r="B91" t="s">
        <v>312</v>
      </c>
      <c r="C91" s="14" t="s">
        <v>465</v>
      </c>
      <c r="D91" s="14" t="s">
        <v>458</v>
      </c>
      <c r="E91" s="5">
        <v>1558483.584</v>
      </c>
      <c r="F91" s="5">
        <v>1580236.3776</v>
      </c>
      <c r="G91" s="5">
        <v>1598812.0704000001</v>
      </c>
      <c r="I91" s="28">
        <v>1521721.5371450242</v>
      </c>
      <c r="J91" s="28">
        <v>1539447.65387954</v>
      </c>
      <c r="K91" s="28">
        <v>1556664.3108861111</v>
      </c>
      <c r="L91" s="28">
        <v>1581989.5305535435</v>
      </c>
      <c r="M91" s="28">
        <v>1606976.9206950048</v>
      </c>
      <c r="N91" s="28">
        <v>1631611.159676946</v>
      </c>
      <c r="O91" s="28">
        <v>1655884.6514682637</v>
      </c>
      <c r="Q91" s="29">
        <f t="shared" si="17"/>
        <v>1.6268902351218105E-2</v>
      </c>
      <c r="R91" s="29">
        <f t="shared" si="20"/>
        <v>1.5794914984499364E-2</v>
      </c>
      <c r="S91" s="29">
        <f t="shared" si="20"/>
        <v>1.532955368847932E-2</v>
      </c>
      <c r="T91" s="29">
        <f t="shared" si="20"/>
        <v>1.4877007703308295E-2</v>
      </c>
      <c r="U91" s="29">
        <f t="shared" si="18"/>
        <v>1.5333825458762324E-2</v>
      </c>
      <c r="W91" s="28">
        <f t="shared" si="16"/>
        <v>1598812.0704000001</v>
      </c>
      <c r="X91" s="28">
        <f t="shared" si="12"/>
        <v>1624822.9878512865</v>
      </c>
      <c r="Y91" s="28">
        <f t="shared" si="13"/>
        <v>1650486.9288092579</v>
      </c>
      <c r="Z91" s="28">
        <f t="shared" si="14"/>
        <v>1675788.1567965725</v>
      </c>
      <c r="AA91" s="28">
        <f t="shared" si="15"/>
        <v>1700718.8701143479</v>
      </c>
    </row>
    <row r="92" spans="1:27" x14ac:dyDescent="0.25">
      <c r="A92" s="1">
        <v>87</v>
      </c>
      <c r="B92" t="s">
        <v>313</v>
      </c>
      <c r="C92" s="14" t="s">
        <v>465</v>
      </c>
      <c r="D92" s="14" t="s">
        <v>458</v>
      </c>
      <c r="E92" s="5">
        <v>17250.432000000001</v>
      </c>
      <c r="F92" s="5">
        <v>17407.545600000001</v>
      </c>
      <c r="G92" s="5">
        <v>17564.659199999998</v>
      </c>
      <c r="I92" s="28">
        <v>17137.510502172325</v>
      </c>
      <c r="J92" s="28">
        <v>17337.014090174154</v>
      </c>
      <c r="K92" s="28">
        <v>17531.187429641584</v>
      </c>
      <c r="L92" s="28">
        <v>17719.269056498269</v>
      </c>
      <c r="M92" s="28">
        <v>17901.639702782384</v>
      </c>
      <c r="N92" s="28">
        <v>18077.918636455754</v>
      </c>
      <c r="O92" s="28">
        <v>18248.486589556553</v>
      </c>
      <c r="Q92" s="29">
        <f t="shared" si="17"/>
        <v>1.072840203274983E-2</v>
      </c>
      <c r="R92" s="29">
        <f t="shared" si="20"/>
        <v>1.0292221744735741E-2</v>
      </c>
      <c r="S92" s="29">
        <f t="shared" si="20"/>
        <v>9.8470830940682545E-3</v>
      </c>
      <c r="T92" s="29">
        <f t="shared" si="20"/>
        <v>9.4351543742891616E-3</v>
      </c>
      <c r="U92" s="29">
        <f t="shared" si="18"/>
        <v>9.8581530710310523E-3</v>
      </c>
      <c r="W92" s="28">
        <f t="shared" si="16"/>
        <v>17564.659199999998</v>
      </c>
      <c r="X92" s="28">
        <f t="shared" si="12"/>
        <v>17753.099925465835</v>
      </c>
      <c r="Y92" s="28">
        <f t="shared" si="13"/>
        <v>17935.818766555178</v>
      </c>
      <c r="Z92" s="28">
        <f t="shared" si="14"/>
        <v>18112.434264309595</v>
      </c>
      <c r="AA92" s="28">
        <f t="shared" si="15"/>
        <v>18283.327877687523</v>
      </c>
    </row>
    <row r="93" spans="1:27" x14ac:dyDescent="0.25">
      <c r="A93" s="1">
        <v>88</v>
      </c>
      <c r="B93" t="s">
        <v>314</v>
      </c>
      <c r="C93" s="14" t="s">
        <v>463</v>
      </c>
      <c r="D93" s="14" t="s">
        <v>460</v>
      </c>
      <c r="E93" s="5">
        <v>17058.527999999998</v>
      </c>
      <c r="F93" s="5">
        <v>17090.736000000001</v>
      </c>
      <c r="G93" s="5">
        <v>17251.776000000002</v>
      </c>
      <c r="I93" s="28">
        <v>17446.613815546916</v>
      </c>
      <c r="J93" s="28">
        <v>17650.741077308332</v>
      </c>
      <c r="K93" s="28">
        <v>17848.601274015666</v>
      </c>
      <c r="L93" s="28">
        <v>18038.403815653473</v>
      </c>
      <c r="M93" s="28">
        <v>18225.520472268105</v>
      </c>
      <c r="N93" s="28">
        <v>18404.579473813206</v>
      </c>
      <c r="O93" s="28">
        <v>18577.371410304229</v>
      </c>
      <c r="Q93" s="29">
        <f t="shared" si="17"/>
        <v>1.0634028892455898E-2</v>
      </c>
      <c r="R93" s="29">
        <f t="shared" si="20"/>
        <v>1.0373238038515026E-2</v>
      </c>
      <c r="S93" s="29">
        <f t="shared" si="20"/>
        <v>9.8246303482831809E-3</v>
      </c>
      <c r="T93" s="29">
        <f t="shared" si="20"/>
        <v>9.3885294546870012E-3</v>
      </c>
      <c r="U93" s="29">
        <f t="shared" si="18"/>
        <v>9.8621326138284022E-3</v>
      </c>
      <c r="W93" s="28">
        <f t="shared" si="16"/>
        <v>17251.776000000002</v>
      </c>
      <c r="X93" s="28">
        <f t="shared" si="12"/>
        <v>17435.231884430177</v>
      </c>
      <c r="Y93" s="28">
        <f t="shared" si="13"/>
        <v>17616.091695024079</v>
      </c>
      <c r="Z93" s="28">
        <f t="shared" si="14"/>
        <v>17789.163284109152</v>
      </c>
      <c r="AA93" s="28">
        <f t="shared" si="15"/>
        <v>17956.177367576245</v>
      </c>
    </row>
    <row r="94" spans="1:27" x14ac:dyDescent="0.25">
      <c r="A94" s="1">
        <v>89</v>
      </c>
      <c r="B94" t="s">
        <v>315</v>
      </c>
      <c r="C94" s="14" t="s">
        <v>464</v>
      </c>
      <c r="D94" s="14" t="s">
        <v>460</v>
      </c>
      <c r="E94" s="5">
        <v>18675.3024</v>
      </c>
      <c r="F94" s="5">
        <v>18915.6096</v>
      </c>
      <c r="G94" s="5">
        <v>19241.7408</v>
      </c>
      <c r="I94" s="28">
        <v>19013.436773503236</v>
      </c>
      <c r="J94" s="28">
        <v>19234.374035814551</v>
      </c>
      <c r="K94" s="28">
        <v>19449.174151950552</v>
      </c>
      <c r="L94" s="28">
        <v>19658.39504429081</v>
      </c>
      <c r="M94" s="28">
        <v>19860.92086807618</v>
      </c>
      <c r="N94" s="28">
        <v>20055.635778547516</v>
      </c>
      <c r="O94" s="28">
        <v>20245.329387602687</v>
      </c>
      <c r="Q94" s="29">
        <f t="shared" si="17"/>
        <v>1.0757314974182336E-2</v>
      </c>
      <c r="R94" s="29">
        <f t="shared" si="20"/>
        <v>1.0302256279267721E-2</v>
      </c>
      <c r="S94" s="29">
        <f t="shared" si="20"/>
        <v>9.8039215686274613E-3</v>
      </c>
      <c r="T94" s="29">
        <f t="shared" si="20"/>
        <v>9.4583692658637732E-3</v>
      </c>
      <c r="U94" s="29">
        <f t="shared" si="18"/>
        <v>9.8548490379196507E-3</v>
      </c>
      <c r="W94" s="28">
        <f t="shared" si="16"/>
        <v>19241.7408</v>
      </c>
      <c r="X94" s="28">
        <f t="shared" si="12"/>
        <v>19448.730266437175</v>
      </c>
      <c r="Y94" s="28">
        <f t="shared" si="13"/>
        <v>19649.096069948358</v>
      </c>
      <c r="Z94" s="28">
        <f t="shared" si="14"/>
        <v>19841.734266712556</v>
      </c>
      <c r="AA94" s="28">
        <f t="shared" si="15"/>
        <v>20029.404716282268</v>
      </c>
    </row>
    <row r="95" spans="1:27" x14ac:dyDescent="0.25">
      <c r="A95" s="1">
        <v>90</v>
      </c>
      <c r="B95" t="s">
        <v>316</v>
      </c>
      <c r="C95" s="14" t="s">
        <v>463</v>
      </c>
      <c r="D95" s="14" t="s">
        <v>460</v>
      </c>
      <c r="E95" s="5">
        <v>0</v>
      </c>
      <c r="F95" s="5">
        <v>0</v>
      </c>
      <c r="G95" s="5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Q95" s="29"/>
      <c r="R95" s="29"/>
      <c r="S95" s="29"/>
      <c r="T95" s="29"/>
      <c r="U95" s="29"/>
      <c r="W95" s="28">
        <f t="shared" si="16"/>
        <v>0</v>
      </c>
      <c r="X95" s="28">
        <f t="shared" si="12"/>
        <v>0</v>
      </c>
      <c r="Y95" s="28">
        <f t="shared" si="13"/>
        <v>0</v>
      </c>
      <c r="Z95" s="28">
        <f t="shared" si="14"/>
        <v>0</v>
      </c>
      <c r="AA95" s="28">
        <f t="shared" si="15"/>
        <v>0</v>
      </c>
    </row>
    <row r="96" spans="1:27" x14ac:dyDescent="0.25">
      <c r="A96" s="1">
        <v>91</v>
      </c>
      <c r="B96" t="s">
        <v>317</v>
      </c>
      <c r="C96" s="14" t="s">
        <v>465</v>
      </c>
      <c r="D96" s="14" t="s">
        <v>458</v>
      </c>
      <c r="E96" s="5">
        <v>10397.9249</v>
      </c>
      <c r="F96" s="5">
        <v>10412.482</v>
      </c>
      <c r="G96" s="5">
        <v>10433.069100000001</v>
      </c>
      <c r="I96" s="28">
        <v>10717.813130043029</v>
      </c>
      <c r="J96" s="28">
        <v>10842.916980961008</v>
      </c>
      <c r="K96" s="28">
        <v>10964.5214234617</v>
      </c>
      <c r="L96" s="28">
        <v>11081.751605440784</v>
      </c>
      <c r="M96" s="28">
        <v>11195.482379002584</v>
      </c>
      <c r="N96" s="28">
        <v>11306.588596251417</v>
      </c>
      <c r="O96" s="28">
        <v>12219.645844954328</v>
      </c>
      <c r="Q96" s="29">
        <f t="shared" si="17"/>
        <v>1.0691773717386097E-2</v>
      </c>
      <c r="R96" s="29">
        <f>(M96-L96)/L96</f>
        <v>1.0262887818741713E-2</v>
      </c>
      <c r="S96" s="29">
        <f>(N96-M96)/M96</f>
        <v>9.9242009846056602E-3</v>
      </c>
      <c r="T96" s="29">
        <f>(O96-N96)/N96</f>
        <v>8.075444161872361E-2</v>
      </c>
      <c r="U96" s="29">
        <f t="shared" si="18"/>
        <v>3.3647176807356995E-2</v>
      </c>
      <c r="W96" s="28">
        <f t="shared" si="16"/>
        <v>10433.069100000001</v>
      </c>
      <c r="X96" s="28">
        <f t="shared" si="12"/>
        <v>10544.617113995055</v>
      </c>
      <c r="Y96" s="28">
        <f t="shared" si="13"/>
        <v>10652.835336527569</v>
      </c>
      <c r="Z96" s="28">
        <f t="shared" si="14"/>
        <v>10758.556215463177</v>
      </c>
      <c r="AA96" s="28">
        <f t="shared" si="15"/>
        <v>11627.357415266553</v>
      </c>
    </row>
    <row r="97" spans="1:27" x14ac:dyDescent="0.25">
      <c r="A97" s="1">
        <v>92</v>
      </c>
      <c r="B97" t="s">
        <v>318</v>
      </c>
      <c r="C97" s="14" t="s">
        <v>463</v>
      </c>
      <c r="D97" s="14" t="s">
        <v>458</v>
      </c>
      <c r="E97" s="5">
        <v>0</v>
      </c>
      <c r="F97" s="5">
        <v>0</v>
      </c>
      <c r="G97" s="5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Q97" s="29"/>
      <c r="R97" s="29"/>
      <c r="S97" s="29"/>
      <c r="T97" s="29"/>
      <c r="U97" s="29"/>
      <c r="W97" s="28">
        <f t="shared" si="16"/>
        <v>0</v>
      </c>
      <c r="X97" s="28">
        <f t="shared" si="12"/>
        <v>0</v>
      </c>
      <c r="Y97" s="28">
        <f t="shared" si="13"/>
        <v>0</v>
      </c>
      <c r="Z97" s="28">
        <f t="shared" si="14"/>
        <v>0</v>
      </c>
      <c r="AA97" s="28">
        <f t="shared" si="15"/>
        <v>0</v>
      </c>
    </row>
    <row r="98" spans="1:27" x14ac:dyDescent="0.25">
      <c r="A98" s="1">
        <v>93</v>
      </c>
      <c r="B98" t="s">
        <v>319</v>
      </c>
      <c r="C98" s="14" t="s">
        <v>463</v>
      </c>
      <c r="D98" s="14" t="s">
        <v>459</v>
      </c>
      <c r="E98" s="5">
        <v>0</v>
      </c>
      <c r="F98" s="5">
        <v>0</v>
      </c>
      <c r="G98" s="5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Q98" s="29"/>
      <c r="R98" s="29"/>
      <c r="S98" s="29"/>
      <c r="T98" s="29"/>
      <c r="U98" s="29"/>
      <c r="W98" s="28">
        <f t="shared" si="16"/>
        <v>0</v>
      </c>
      <c r="X98" s="28">
        <f t="shared" si="12"/>
        <v>0</v>
      </c>
      <c r="Y98" s="28">
        <f t="shared" si="13"/>
        <v>0</v>
      </c>
      <c r="Z98" s="28">
        <f t="shared" si="14"/>
        <v>0</v>
      </c>
      <c r="AA98" s="28">
        <f t="shared" si="15"/>
        <v>0</v>
      </c>
    </row>
    <row r="99" spans="1:27" x14ac:dyDescent="0.25">
      <c r="A99" s="1">
        <v>94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Q99" s="29"/>
      <c r="R99" s="29"/>
      <c r="S99" s="29"/>
      <c r="T99" s="29"/>
      <c r="U99" s="29"/>
      <c r="W99" s="28">
        <f t="shared" si="16"/>
        <v>0</v>
      </c>
      <c r="X99" s="28">
        <f t="shared" si="12"/>
        <v>0</v>
      </c>
      <c r="Y99" s="28">
        <f t="shared" si="13"/>
        <v>0</v>
      </c>
      <c r="Z99" s="28">
        <f t="shared" si="14"/>
        <v>0</v>
      </c>
      <c r="AA99" s="28">
        <f t="shared" si="15"/>
        <v>0</v>
      </c>
    </row>
    <row r="100" spans="1:27" x14ac:dyDescent="0.25">
      <c r="A100" s="1">
        <v>95</v>
      </c>
      <c r="B100" t="s">
        <v>321</v>
      </c>
      <c r="C100" s="14" t="s">
        <v>463</v>
      </c>
      <c r="D100" s="14" t="s">
        <v>458</v>
      </c>
      <c r="E100" s="5">
        <v>0</v>
      </c>
      <c r="F100" s="5">
        <v>0</v>
      </c>
      <c r="G100" s="5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Q100" s="29"/>
      <c r="R100" s="29"/>
      <c r="S100" s="29"/>
      <c r="T100" s="29"/>
      <c r="U100" s="29"/>
      <c r="W100" s="28">
        <f t="shared" si="16"/>
        <v>0</v>
      </c>
      <c r="X100" s="28">
        <f t="shared" si="12"/>
        <v>0</v>
      </c>
      <c r="Y100" s="28">
        <f t="shared" si="13"/>
        <v>0</v>
      </c>
      <c r="Z100" s="28">
        <f t="shared" si="14"/>
        <v>0</v>
      </c>
      <c r="AA100" s="28">
        <f t="shared" si="15"/>
        <v>0</v>
      </c>
    </row>
    <row r="101" spans="1:27" x14ac:dyDescent="0.25">
      <c r="A101" s="1">
        <v>96</v>
      </c>
      <c r="B101" t="s">
        <v>322</v>
      </c>
      <c r="C101" s="14" t="s">
        <v>463</v>
      </c>
      <c r="D101" s="14" t="s">
        <v>458</v>
      </c>
      <c r="E101" s="5">
        <v>0</v>
      </c>
      <c r="F101" s="5">
        <v>0</v>
      </c>
      <c r="G101" s="5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Q101" s="29"/>
      <c r="R101" s="29"/>
      <c r="S101" s="29"/>
      <c r="T101" s="29"/>
      <c r="U101" s="29"/>
      <c r="W101" s="28">
        <f t="shared" si="16"/>
        <v>0</v>
      </c>
      <c r="X101" s="28">
        <f t="shared" si="12"/>
        <v>0</v>
      </c>
      <c r="Y101" s="28">
        <f t="shared" si="13"/>
        <v>0</v>
      </c>
      <c r="Z101" s="28">
        <f t="shared" si="14"/>
        <v>0</v>
      </c>
      <c r="AA101" s="28">
        <f t="shared" si="15"/>
        <v>0</v>
      </c>
    </row>
    <row r="102" spans="1:27" x14ac:dyDescent="0.25">
      <c r="A102" s="1">
        <v>97</v>
      </c>
      <c r="B102" t="s">
        <v>323</v>
      </c>
      <c r="C102" s="14" t="s">
        <v>463</v>
      </c>
      <c r="D102" s="14" t="s">
        <v>458</v>
      </c>
      <c r="E102" s="5">
        <v>0</v>
      </c>
      <c r="F102" s="5">
        <v>0</v>
      </c>
      <c r="G102" s="5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Q102" s="29"/>
      <c r="R102" s="29"/>
      <c r="S102" s="29"/>
      <c r="T102" s="29"/>
      <c r="U102" s="29"/>
      <c r="W102" s="28">
        <f t="shared" si="16"/>
        <v>0</v>
      </c>
      <c r="X102" s="28">
        <f t="shared" si="12"/>
        <v>0</v>
      </c>
      <c r="Y102" s="28">
        <f t="shared" si="13"/>
        <v>0</v>
      </c>
      <c r="Z102" s="28">
        <f t="shared" si="14"/>
        <v>0</v>
      </c>
      <c r="AA102" s="28">
        <f t="shared" si="15"/>
        <v>0</v>
      </c>
    </row>
    <row r="103" spans="1:27" x14ac:dyDescent="0.25">
      <c r="A103" s="1">
        <v>98</v>
      </c>
      <c r="B103" t="s">
        <v>324</v>
      </c>
      <c r="C103" s="14" t="s">
        <v>463</v>
      </c>
      <c r="D103" s="14" t="s">
        <v>459</v>
      </c>
      <c r="E103" s="5">
        <v>0</v>
      </c>
      <c r="F103" s="5">
        <v>0</v>
      </c>
      <c r="G103" s="5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5148.9000000000005</v>
      </c>
      <c r="N103" s="28">
        <v>10399.5</v>
      </c>
      <c r="O103" s="28">
        <v>10497.6</v>
      </c>
      <c r="Q103" s="29"/>
      <c r="R103" s="29"/>
      <c r="S103" s="29">
        <f>(N103-M103)/M103</f>
        <v>1.0197517916448171</v>
      </c>
      <c r="T103" s="29">
        <f>(O103-N103)/N103</f>
        <v>9.4331458243185114E-3</v>
      </c>
      <c r="U103" s="29">
        <f t="shared" si="18"/>
        <v>0.51459246873456777</v>
      </c>
      <c r="W103" s="28">
        <f t="shared" si="16"/>
        <v>0</v>
      </c>
      <c r="X103" s="28">
        <f t="shared" si="12"/>
        <v>0</v>
      </c>
      <c r="Y103" s="28">
        <f t="shared" si="13"/>
        <v>5148.9000000000005</v>
      </c>
      <c r="Z103" s="28">
        <f t="shared" si="14"/>
        <v>10399.5</v>
      </c>
      <c r="AA103" s="28">
        <f t="shared" si="15"/>
        <v>10497.6</v>
      </c>
    </row>
    <row r="104" spans="1:27" x14ac:dyDescent="0.25">
      <c r="A104" s="1">
        <v>99</v>
      </c>
      <c r="B104" t="s">
        <v>325</v>
      </c>
      <c r="C104" s="14" t="s">
        <v>463</v>
      </c>
      <c r="D104" s="14" t="s">
        <v>460</v>
      </c>
      <c r="E104" s="5">
        <v>0</v>
      </c>
      <c r="F104" s="5">
        <v>0</v>
      </c>
      <c r="G104" s="5">
        <v>0</v>
      </c>
      <c r="I104" s="28">
        <v>0</v>
      </c>
      <c r="J104" s="28">
        <v>0</v>
      </c>
      <c r="K104" s="28">
        <v>0</v>
      </c>
      <c r="L104" s="28">
        <v>1377.1870000000001</v>
      </c>
      <c r="M104" s="28">
        <v>1391.1882000000001</v>
      </c>
      <c r="N104" s="28">
        <v>1404.9480000000001</v>
      </c>
      <c r="O104" s="28">
        <v>1418.2249999999999</v>
      </c>
      <c r="Q104" s="29"/>
      <c r="R104" s="29">
        <f>(M104-L104)/L104</f>
        <v>1.0166520595968394E-2</v>
      </c>
      <c r="S104" s="29">
        <f>(N104-M104)/M104</f>
        <v>9.8906819364914401E-3</v>
      </c>
      <c r="T104" s="29">
        <f>(O104-N104)/N104</f>
        <v>9.4501718213057112E-3</v>
      </c>
      <c r="U104" s="29">
        <f t="shared" si="18"/>
        <v>9.8357914512551825E-3</v>
      </c>
      <c r="W104" s="28">
        <f t="shared" si="16"/>
        <v>0</v>
      </c>
      <c r="X104" s="28">
        <f t="shared" si="12"/>
        <v>1377.1870000000001</v>
      </c>
      <c r="Y104" s="28">
        <f t="shared" si="13"/>
        <v>1391.1882000000001</v>
      </c>
      <c r="Z104" s="28">
        <f t="shared" si="14"/>
        <v>1404.9480000000001</v>
      </c>
      <c r="AA104" s="28">
        <f t="shared" si="15"/>
        <v>1418.2249999999999</v>
      </c>
    </row>
    <row r="105" spans="1:27" x14ac:dyDescent="0.25">
      <c r="A105" s="1">
        <v>100</v>
      </c>
      <c r="B105" t="s">
        <v>326</v>
      </c>
      <c r="C105" s="14" t="s">
        <v>464</v>
      </c>
      <c r="D105" s="14" t="s">
        <v>460</v>
      </c>
      <c r="E105" s="5">
        <v>0</v>
      </c>
      <c r="F105" s="5">
        <v>0</v>
      </c>
      <c r="G105" s="5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Q105" s="29"/>
      <c r="R105" s="29"/>
      <c r="S105" s="29"/>
      <c r="T105" s="29"/>
      <c r="U105" s="29"/>
      <c r="W105" s="28">
        <f t="shared" si="16"/>
        <v>0</v>
      </c>
      <c r="X105" s="28">
        <f t="shared" si="12"/>
        <v>0</v>
      </c>
      <c r="Y105" s="28">
        <f t="shared" si="13"/>
        <v>0</v>
      </c>
      <c r="Z105" s="28">
        <f t="shared" si="14"/>
        <v>0</v>
      </c>
      <c r="AA105" s="28">
        <f t="shared" si="15"/>
        <v>0</v>
      </c>
    </row>
    <row r="106" spans="1:27" x14ac:dyDescent="0.25">
      <c r="A106" s="1">
        <v>101</v>
      </c>
      <c r="B106" t="s">
        <v>327</v>
      </c>
      <c r="C106" s="14" t="s">
        <v>463</v>
      </c>
      <c r="D106" s="14" t="s">
        <v>458</v>
      </c>
      <c r="E106" s="5">
        <v>41443.459199999998</v>
      </c>
      <c r="F106" s="5">
        <v>41449.584000000003</v>
      </c>
      <c r="G106" s="5">
        <v>41682.326399999998</v>
      </c>
      <c r="I106" s="28">
        <v>42076.148708200111</v>
      </c>
      <c r="J106" s="28">
        <v>42566.721914490256</v>
      </c>
      <c r="K106" s="28">
        <v>43042.747645140829</v>
      </c>
      <c r="L106" s="28">
        <v>43504.225900151818</v>
      </c>
      <c r="M106" s="28">
        <v>48944.700000000004</v>
      </c>
      <c r="N106" s="28">
        <v>49427.1</v>
      </c>
      <c r="O106" s="28">
        <v>49893.3</v>
      </c>
      <c r="Q106" s="29">
        <f t="shared" si="17"/>
        <v>1.0721393968981105E-2</v>
      </c>
      <c r="R106" s="29">
        <f>(M106-L106)/L106</f>
        <v>0.12505622125847782</v>
      </c>
      <c r="S106" s="29">
        <f>(N106-M106)/M106</f>
        <v>9.8560211830901849E-3</v>
      </c>
      <c r="T106" s="29">
        <f>(O106-N106)/N106</f>
        <v>9.4320726888691506E-3</v>
      </c>
      <c r="U106" s="29">
        <f t="shared" si="18"/>
        <v>4.8114771710145714E-2</v>
      </c>
      <c r="W106" s="28">
        <f t="shared" si="16"/>
        <v>41682.326399999998</v>
      </c>
      <c r="X106" s="28">
        <f t="shared" si="12"/>
        <v>42129.219042878067</v>
      </c>
      <c r="Y106" s="28">
        <f t="shared" si="13"/>
        <v>47397.739980951104</v>
      </c>
      <c r="Z106" s="28">
        <f t="shared" si="14"/>
        <v>47864.893110233963</v>
      </c>
      <c r="AA106" s="28">
        <f t="shared" si="15"/>
        <v>48316.358261294648</v>
      </c>
    </row>
    <row r="107" spans="1:27" x14ac:dyDescent="0.25">
      <c r="A107" s="1">
        <v>102</v>
      </c>
      <c r="B107" t="s">
        <v>328</v>
      </c>
      <c r="C107" s="14" t="s">
        <v>463</v>
      </c>
      <c r="D107" s="14" t="s">
        <v>458</v>
      </c>
      <c r="E107" s="5">
        <v>0</v>
      </c>
      <c r="F107" s="5">
        <v>0</v>
      </c>
      <c r="G107" s="5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Q107" s="29"/>
      <c r="R107" s="29"/>
      <c r="S107" s="29"/>
      <c r="T107" s="29"/>
      <c r="U107" s="29"/>
      <c r="W107" s="28">
        <f t="shared" si="16"/>
        <v>0</v>
      </c>
      <c r="X107" s="28">
        <f t="shared" si="12"/>
        <v>0</v>
      </c>
      <c r="Y107" s="28">
        <f t="shared" si="13"/>
        <v>0</v>
      </c>
      <c r="Z107" s="28">
        <f t="shared" si="14"/>
        <v>0</v>
      </c>
      <c r="AA107" s="28">
        <f t="shared" si="15"/>
        <v>0</v>
      </c>
    </row>
    <row r="108" spans="1:27" x14ac:dyDescent="0.25">
      <c r="A108" s="1">
        <v>103</v>
      </c>
      <c r="B108" t="s">
        <v>329</v>
      </c>
      <c r="C108" s="14" t="s">
        <v>463</v>
      </c>
      <c r="D108" s="14" t="s">
        <v>460</v>
      </c>
      <c r="E108" s="5">
        <v>27180.288</v>
      </c>
      <c r="F108" s="5">
        <v>27678.412799999998</v>
      </c>
      <c r="G108" s="5">
        <v>28246.924800000001</v>
      </c>
      <c r="I108" s="28">
        <v>24063.872169864575</v>
      </c>
      <c r="J108" s="28">
        <v>24343.584139449315</v>
      </c>
      <c r="K108" s="28">
        <v>24616.224739016463</v>
      </c>
      <c r="L108" s="28">
        <v>24880.222553006552</v>
      </c>
      <c r="M108" s="28">
        <v>25136.363289199318</v>
      </c>
      <c r="N108" s="28">
        <v>25383.861239815029</v>
      </c>
      <c r="O108" s="28">
        <v>32145.902112633416</v>
      </c>
      <c r="Q108" s="29"/>
      <c r="R108" s="29">
        <f>(M108-L108)/L108</f>
        <v>1.0294953577970084E-2</v>
      </c>
      <c r="S108" s="29">
        <f>(N108-M108)/M108</f>
        <v>9.8462115528882566E-3</v>
      </c>
      <c r="T108" s="29">
        <f>(O108-N108)/N108</f>
        <v>0.26639134247283103</v>
      </c>
      <c r="U108" s="29">
        <f t="shared" si="18"/>
        <v>9.5510835867896451E-2</v>
      </c>
      <c r="W108" s="28">
        <f t="shared" si="16"/>
        <v>28246.924800000001</v>
      </c>
      <c r="X108" s="28">
        <f t="shared" si="12"/>
        <v>28246.924800000001</v>
      </c>
      <c r="Y108" s="28">
        <f t="shared" si="13"/>
        <v>28537.725579536414</v>
      </c>
      <c r="Z108" s="28">
        <f t="shared" si="14"/>
        <v>28818.714062830804</v>
      </c>
      <c r="AA108" s="28">
        <f t="shared" si="15"/>
        <v>36495.769990368957</v>
      </c>
    </row>
    <row r="109" spans="1:27" x14ac:dyDescent="0.25">
      <c r="A109" s="1">
        <v>104</v>
      </c>
      <c r="B109" t="s">
        <v>330</v>
      </c>
      <c r="C109" s="14" t="s">
        <v>463</v>
      </c>
      <c r="D109" s="14" t="s">
        <v>460</v>
      </c>
      <c r="E109" s="5">
        <v>0</v>
      </c>
      <c r="F109" s="5">
        <v>0</v>
      </c>
      <c r="G109" s="5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Q109" s="29"/>
      <c r="R109" s="29"/>
      <c r="S109" s="29"/>
      <c r="T109" s="29"/>
      <c r="U109" s="29"/>
      <c r="W109" s="28">
        <f t="shared" si="16"/>
        <v>0</v>
      </c>
      <c r="X109" s="28">
        <f t="shared" si="12"/>
        <v>0</v>
      </c>
      <c r="Y109" s="28">
        <f t="shared" si="13"/>
        <v>0</v>
      </c>
      <c r="Z109" s="28">
        <f t="shared" si="14"/>
        <v>0</v>
      </c>
      <c r="AA109" s="28">
        <f t="shared" si="15"/>
        <v>0</v>
      </c>
    </row>
    <row r="110" spans="1:27" x14ac:dyDescent="0.25">
      <c r="A110" s="1">
        <v>105</v>
      </c>
      <c r="B110" t="s">
        <v>331</v>
      </c>
      <c r="C110" s="14" t="s">
        <v>464</v>
      </c>
      <c r="D110" s="14" t="s">
        <v>460</v>
      </c>
      <c r="E110" s="5">
        <v>23672.351999999999</v>
      </c>
      <c r="F110" s="5">
        <v>23944.905599999998</v>
      </c>
      <c r="G110" s="5">
        <v>24471.6384</v>
      </c>
      <c r="I110" s="28">
        <v>23623.034616513967</v>
      </c>
      <c r="J110" s="28">
        <v>23898.203202281562</v>
      </c>
      <c r="K110" s="28">
        <v>24165.204683905369</v>
      </c>
      <c r="L110" s="28">
        <v>24424.667300165682</v>
      </c>
      <c r="M110" s="28">
        <v>24675.962812282207</v>
      </c>
      <c r="N110" s="28">
        <v>24919.091220254948</v>
      </c>
      <c r="O110" s="28">
        <v>25154.052524083898</v>
      </c>
      <c r="Q110" s="29">
        <f t="shared" si="17"/>
        <v>1.0737033666969981E-2</v>
      </c>
      <c r="R110" s="29">
        <f>(M110-L110)/L110</f>
        <v>1.028859509234013E-2</v>
      </c>
      <c r="S110" s="29">
        <f>(N110-M110)/M110</f>
        <v>9.8528438311524143E-3</v>
      </c>
      <c r="T110" s="29">
        <f>(O110-N110)/N110</f>
        <v>9.4289676036807737E-3</v>
      </c>
      <c r="U110" s="29">
        <f t="shared" si="18"/>
        <v>9.8568021757244398E-3</v>
      </c>
      <c r="W110" s="28">
        <f t="shared" si="16"/>
        <v>24471.6384</v>
      </c>
      <c r="X110" s="28">
        <f t="shared" si="12"/>
        <v>24734.391205386713</v>
      </c>
      <c r="Y110" s="28">
        <f t="shared" si="13"/>
        <v>24988.873341354476</v>
      </c>
      <c r="Z110" s="28">
        <f t="shared" si="14"/>
        <v>25235.084807903291</v>
      </c>
      <c r="AA110" s="28">
        <f t="shared" si="15"/>
        <v>25473.025605033148</v>
      </c>
    </row>
    <row r="111" spans="1:27" x14ac:dyDescent="0.25">
      <c r="A111" s="1">
        <v>106</v>
      </c>
      <c r="B111" t="s">
        <v>332</v>
      </c>
      <c r="C111" s="14" t="s">
        <v>465</v>
      </c>
      <c r="D111" s="14" t="s">
        <v>458</v>
      </c>
      <c r="E111" s="5">
        <v>0</v>
      </c>
      <c r="F111" s="5">
        <v>0</v>
      </c>
      <c r="G111" s="5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Q111" s="29"/>
      <c r="R111" s="29"/>
      <c r="S111" s="29"/>
      <c r="T111" s="29"/>
      <c r="U111" s="29"/>
      <c r="W111" s="28">
        <f t="shared" si="16"/>
        <v>0</v>
      </c>
      <c r="X111" s="28">
        <f t="shared" si="12"/>
        <v>0</v>
      </c>
      <c r="Y111" s="28">
        <f t="shared" si="13"/>
        <v>0</v>
      </c>
      <c r="Z111" s="28">
        <f t="shared" si="14"/>
        <v>0</v>
      </c>
      <c r="AA111" s="28">
        <f t="shared" si="15"/>
        <v>0</v>
      </c>
    </row>
    <row r="112" spans="1:27" x14ac:dyDescent="0.25">
      <c r="A112" s="1">
        <v>107</v>
      </c>
      <c r="B112" t="s">
        <v>333</v>
      </c>
      <c r="C112" s="14" t="s">
        <v>465</v>
      </c>
      <c r="D112" s="14" t="s">
        <v>458</v>
      </c>
      <c r="E112" s="5">
        <v>0</v>
      </c>
      <c r="F112" s="5">
        <v>0</v>
      </c>
      <c r="G112" s="5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Q112" s="29"/>
      <c r="R112" s="29"/>
      <c r="S112" s="29"/>
      <c r="T112" s="29"/>
      <c r="U112" s="29"/>
      <c r="W112" s="28">
        <f t="shared" si="16"/>
        <v>0</v>
      </c>
      <c r="X112" s="28">
        <f t="shared" si="12"/>
        <v>0</v>
      </c>
      <c r="Y112" s="28">
        <f t="shared" si="13"/>
        <v>0</v>
      </c>
      <c r="Z112" s="28">
        <f t="shared" si="14"/>
        <v>0</v>
      </c>
      <c r="AA112" s="28">
        <f t="shared" si="15"/>
        <v>0</v>
      </c>
    </row>
    <row r="113" spans="1:27" x14ac:dyDescent="0.25">
      <c r="A113" s="1">
        <v>108</v>
      </c>
      <c r="B113" t="s">
        <v>334</v>
      </c>
      <c r="C113" s="14" t="s">
        <v>463</v>
      </c>
      <c r="D113" s="14" t="s">
        <v>460</v>
      </c>
      <c r="E113" s="5">
        <v>0</v>
      </c>
      <c r="F113" s="5">
        <v>0</v>
      </c>
      <c r="G113" s="5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Q113" s="29"/>
      <c r="R113" s="29"/>
      <c r="S113" s="29"/>
      <c r="T113" s="29"/>
      <c r="U113" s="29"/>
      <c r="W113" s="28">
        <f t="shared" si="16"/>
        <v>0</v>
      </c>
      <c r="X113" s="28">
        <f t="shared" si="12"/>
        <v>0</v>
      </c>
      <c r="Y113" s="28">
        <f t="shared" si="13"/>
        <v>0</v>
      </c>
      <c r="Z113" s="28">
        <f t="shared" si="14"/>
        <v>0</v>
      </c>
      <c r="AA113" s="28">
        <f t="shared" si="15"/>
        <v>0</v>
      </c>
    </row>
    <row r="114" spans="1:27" x14ac:dyDescent="0.25">
      <c r="A114" s="1">
        <v>109</v>
      </c>
      <c r="B114" t="s">
        <v>335</v>
      </c>
      <c r="C114" s="14" t="s">
        <v>463</v>
      </c>
      <c r="D114" s="14" t="s">
        <v>458</v>
      </c>
      <c r="E114" s="5">
        <v>0</v>
      </c>
      <c r="F114" s="5">
        <v>0</v>
      </c>
      <c r="G114" s="5">
        <v>0</v>
      </c>
      <c r="I114" s="28">
        <v>0</v>
      </c>
      <c r="J114" s="28">
        <v>0</v>
      </c>
      <c r="K114" s="28">
        <v>0</v>
      </c>
      <c r="L114" s="28">
        <v>20078.100000000002</v>
      </c>
      <c r="M114" s="28">
        <v>20284.2</v>
      </c>
      <c r="N114" s="28">
        <v>20484</v>
      </c>
      <c r="O114" s="28">
        <v>20677.5</v>
      </c>
      <c r="Q114" s="29"/>
      <c r="R114" s="29">
        <f t="shared" ref="R114:T119" si="21">(M114-L114)/L114</f>
        <v>1.0264915504953084E-2</v>
      </c>
      <c r="S114" s="29">
        <f t="shared" si="21"/>
        <v>9.8500310586564551E-3</v>
      </c>
      <c r="T114" s="29">
        <f t="shared" si="21"/>
        <v>9.4463971880492086E-3</v>
      </c>
      <c r="U114" s="29">
        <f t="shared" si="18"/>
        <v>9.8537812505529159E-3</v>
      </c>
      <c r="W114" s="28">
        <f t="shared" si="16"/>
        <v>0</v>
      </c>
      <c r="X114" s="28">
        <f t="shared" si="12"/>
        <v>20078.100000000002</v>
      </c>
      <c r="Y114" s="28">
        <f t="shared" si="13"/>
        <v>20284.2</v>
      </c>
      <c r="Z114" s="28">
        <f t="shared" si="14"/>
        <v>20484</v>
      </c>
      <c r="AA114" s="28">
        <f t="shared" si="15"/>
        <v>20677.5</v>
      </c>
    </row>
    <row r="115" spans="1:27" x14ac:dyDescent="0.25">
      <c r="A115" s="1">
        <v>110</v>
      </c>
      <c r="B115" t="s">
        <v>336</v>
      </c>
      <c r="C115" s="14" t="s">
        <v>463</v>
      </c>
      <c r="D115" s="14" t="s">
        <v>460</v>
      </c>
      <c r="E115" s="5">
        <v>0</v>
      </c>
      <c r="F115" s="5">
        <v>0</v>
      </c>
      <c r="G115" s="5">
        <v>0</v>
      </c>
      <c r="I115" s="28">
        <v>0</v>
      </c>
      <c r="J115" s="28">
        <v>0</v>
      </c>
      <c r="K115" s="28">
        <v>1177.5110340041638</v>
      </c>
      <c r="L115" s="28">
        <v>1190.1884802220679</v>
      </c>
      <c r="M115" s="28">
        <v>1202.368771686329</v>
      </c>
      <c r="N115" s="28">
        <v>1214.3004857737683</v>
      </c>
      <c r="O115" s="28">
        <v>1225.7350451075642</v>
      </c>
      <c r="Q115" s="29">
        <f t="shared" si="17"/>
        <v>1.0766307789740281E-2</v>
      </c>
      <c r="R115" s="29">
        <f t="shared" si="21"/>
        <v>1.0233918128655045E-2</v>
      </c>
      <c r="S115" s="29">
        <f t="shared" si="21"/>
        <v>9.9235063055613422E-3</v>
      </c>
      <c r="T115" s="29">
        <f t="shared" si="21"/>
        <v>9.4165813715455342E-3</v>
      </c>
      <c r="U115" s="29">
        <f t="shared" si="18"/>
        <v>9.8580019352539731E-3</v>
      </c>
      <c r="W115" s="28">
        <f t="shared" si="16"/>
        <v>0</v>
      </c>
      <c r="X115" s="28">
        <f t="shared" si="12"/>
        <v>1190.1884802220679</v>
      </c>
      <c r="Y115" s="28">
        <f t="shared" si="13"/>
        <v>1202.368771686329</v>
      </c>
      <c r="Z115" s="28">
        <f t="shared" si="14"/>
        <v>1214.3004857737683</v>
      </c>
      <c r="AA115" s="28">
        <f t="shared" si="15"/>
        <v>1225.7350451075642</v>
      </c>
    </row>
    <row r="116" spans="1:27" x14ac:dyDescent="0.25">
      <c r="A116" s="1">
        <v>111</v>
      </c>
      <c r="B116" t="s">
        <v>337</v>
      </c>
      <c r="C116" s="14" t="s">
        <v>463</v>
      </c>
      <c r="D116" s="14" t="s">
        <v>458</v>
      </c>
      <c r="E116" s="5">
        <v>21620</v>
      </c>
      <c r="F116" s="5">
        <v>21620</v>
      </c>
      <c r="G116" s="5">
        <v>21620</v>
      </c>
      <c r="I116" s="28">
        <v>22448</v>
      </c>
      <c r="J116" s="28">
        <v>22709</v>
      </c>
      <c r="K116" s="28">
        <v>22963</v>
      </c>
      <c r="L116" s="28">
        <v>23210</v>
      </c>
      <c r="M116" s="28">
        <v>23448</v>
      </c>
      <c r="N116" s="28">
        <v>23679</v>
      </c>
      <c r="O116" s="28">
        <v>23903</v>
      </c>
      <c r="Q116" s="29">
        <f t="shared" si="17"/>
        <v>1.0756434263815704E-2</v>
      </c>
      <c r="R116" s="29">
        <f t="shared" si="21"/>
        <v>1.0254200775527789E-2</v>
      </c>
      <c r="S116" s="29">
        <f t="shared" si="21"/>
        <v>9.8515864892528143E-3</v>
      </c>
      <c r="T116" s="29">
        <f t="shared" si="21"/>
        <v>9.4598589467460616E-3</v>
      </c>
      <c r="U116" s="29">
        <f t="shared" si="18"/>
        <v>9.8552154038422223E-3</v>
      </c>
      <c r="W116" s="28">
        <f t="shared" si="16"/>
        <v>21620</v>
      </c>
      <c r="X116" s="28">
        <f t="shared" si="12"/>
        <v>21852.554108783697</v>
      </c>
      <c r="Y116" s="28">
        <f t="shared" si="13"/>
        <v>22076.634586073251</v>
      </c>
      <c r="Z116" s="28">
        <f t="shared" si="14"/>
        <v>22294.124461089581</v>
      </c>
      <c r="AA116" s="28">
        <f t="shared" si="15"/>
        <v>22505.023733832688</v>
      </c>
    </row>
    <row r="117" spans="1:27" x14ac:dyDescent="0.25">
      <c r="A117" s="1">
        <v>112</v>
      </c>
      <c r="B117" t="s">
        <v>338</v>
      </c>
      <c r="C117" s="14" t="s">
        <v>463</v>
      </c>
      <c r="D117" s="14" t="s">
        <v>460</v>
      </c>
      <c r="E117" s="5">
        <v>0</v>
      </c>
      <c r="F117" s="5">
        <v>0</v>
      </c>
      <c r="G117" s="5">
        <v>0</v>
      </c>
      <c r="I117" s="28">
        <v>0</v>
      </c>
      <c r="J117" s="28">
        <v>955.99528105482307</v>
      </c>
      <c r="K117" s="28">
        <v>966.66703678001386</v>
      </c>
      <c r="L117" s="28">
        <v>977.14476058292848</v>
      </c>
      <c r="M117" s="28">
        <v>987.23442054129077</v>
      </c>
      <c r="N117" s="28">
        <v>996.93601665510062</v>
      </c>
      <c r="O117" s="28">
        <v>1006.2495489243581</v>
      </c>
      <c r="Q117" s="29">
        <f t="shared" si="17"/>
        <v>1.0839020473705321E-2</v>
      </c>
      <c r="R117" s="29">
        <f t="shared" si="21"/>
        <v>1.032565528196986E-2</v>
      </c>
      <c r="S117" s="29">
        <f t="shared" si="21"/>
        <v>9.8270440251572201E-3</v>
      </c>
      <c r="T117" s="29">
        <f t="shared" si="21"/>
        <v>9.3421564811211055E-3</v>
      </c>
      <c r="U117" s="29">
        <f t="shared" si="18"/>
        <v>9.8316185960827286E-3</v>
      </c>
      <c r="W117" s="28">
        <f t="shared" si="16"/>
        <v>0</v>
      </c>
      <c r="X117" s="28">
        <f t="shared" si="12"/>
        <v>977.14476058292848</v>
      </c>
      <c r="Y117" s="28">
        <f t="shared" si="13"/>
        <v>987.23442054129077</v>
      </c>
      <c r="Z117" s="28">
        <f t="shared" si="14"/>
        <v>996.93601665510062</v>
      </c>
      <c r="AA117" s="28">
        <f t="shared" si="15"/>
        <v>1006.2495489243581</v>
      </c>
    </row>
    <row r="118" spans="1:27" x14ac:dyDescent="0.25">
      <c r="A118" s="1">
        <v>113</v>
      </c>
      <c r="B118" t="s">
        <v>339</v>
      </c>
      <c r="C118" s="14" t="s">
        <v>463</v>
      </c>
      <c r="D118" s="14" t="s">
        <v>458</v>
      </c>
      <c r="E118" s="5">
        <v>5962.4562999999998</v>
      </c>
      <c r="F118" s="5">
        <v>5982.7286000000004</v>
      </c>
      <c r="G118" s="5">
        <v>6003.0699000000004</v>
      </c>
      <c r="I118" s="28">
        <v>6127.464243034271</v>
      </c>
      <c r="J118" s="28">
        <v>6199.754551519507</v>
      </c>
      <c r="K118" s="28">
        <v>6269.4630632731269</v>
      </c>
      <c r="L118" s="28">
        <v>6335.7291793845934</v>
      </c>
      <c r="M118" s="28">
        <v>6401.1346965855209</v>
      </c>
      <c r="N118" s="28">
        <v>6463.9584170548333</v>
      </c>
      <c r="O118" s="28">
        <v>6525.0609397030676</v>
      </c>
      <c r="Q118" s="29">
        <f t="shared" si="17"/>
        <v>1.056966369251894E-2</v>
      </c>
      <c r="R118" s="29">
        <f t="shared" si="21"/>
        <v>1.0323281716924737E-2</v>
      </c>
      <c r="S118" s="29">
        <f t="shared" si="21"/>
        <v>9.8144662543694968E-3</v>
      </c>
      <c r="T118" s="29">
        <f t="shared" si="21"/>
        <v>9.4528025562507223E-3</v>
      </c>
      <c r="U118" s="29">
        <f t="shared" si="18"/>
        <v>9.8635168425149859E-3</v>
      </c>
      <c r="W118" s="28">
        <f t="shared" si="16"/>
        <v>6003.0699000000004</v>
      </c>
      <c r="X118" s="28">
        <f t="shared" si="12"/>
        <v>6066.5203299656841</v>
      </c>
      <c r="Y118" s="28">
        <f t="shared" si="13"/>
        <v>6129.1467283733709</v>
      </c>
      <c r="Z118" s="28">
        <f t="shared" si="14"/>
        <v>6189.3010321070706</v>
      </c>
      <c r="AA118" s="28">
        <f t="shared" si="15"/>
        <v>6247.8072727247782</v>
      </c>
    </row>
    <row r="119" spans="1:27" x14ac:dyDescent="0.25">
      <c r="A119" s="1">
        <v>114</v>
      </c>
      <c r="B119" t="s">
        <v>340</v>
      </c>
      <c r="C119" s="14" t="s">
        <v>463</v>
      </c>
      <c r="D119" s="14" t="s">
        <v>458</v>
      </c>
      <c r="E119" s="5">
        <v>104304.04580000001</v>
      </c>
      <c r="F119" s="5">
        <v>105294.9342</v>
      </c>
      <c r="G119" s="5">
        <v>106295.23609999999</v>
      </c>
      <c r="I119" s="28">
        <v>105268</v>
      </c>
      <c r="J119" s="28">
        <v>106494</v>
      </c>
      <c r="K119" s="28">
        <v>107685</v>
      </c>
      <c r="L119" s="28">
        <v>108841</v>
      </c>
      <c r="M119" s="28">
        <v>109961</v>
      </c>
      <c r="N119" s="28">
        <v>111045</v>
      </c>
      <c r="O119" s="28">
        <v>112092</v>
      </c>
      <c r="Q119" s="29">
        <f t="shared" si="17"/>
        <v>1.0735014161675256E-2</v>
      </c>
      <c r="R119" s="29">
        <f t="shared" si="21"/>
        <v>1.0290239891217464E-2</v>
      </c>
      <c r="S119" s="29">
        <f t="shared" si="21"/>
        <v>9.8580405780231174E-3</v>
      </c>
      <c r="T119" s="29">
        <f t="shared" si="21"/>
        <v>9.4286100229636627E-3</v>
      </c>
      <c r="U119" s="29">
        <f t="shared" si="18"/>
        <v>9.8589634974014153E-3</v>
      </c>
      <c r="W119" s="28">
        <f t="shared" si="16"/>
        <v>106295.23609999999</v>
      </c>
      <c r="X119" s="28">
        <f t="shared" si="12"/>
        <v>107436.31696485211</v>
      </c>
      <c r="Y119" s="28">
        <f t="shared" si="13"/>
        <v>108541.86243944932</v>
      </c>
      <c r="Z119" s="28">
        <f t="shared" si="14"/>
        <v>109611.87252379161</v>
      </c>
      <c r="AA119" s="28">
        <f t="shared" si="15"/>
        <v>110645.36012370525</v>
      </c>
    </row>
    <row r="120" spans="1:27" x14ac:dyDescent="0.25">
      <c r="A120" s="1">
        <v>115</v>
      </c>
      <c r="B120" t="s">
        <v>341</v>
      </c>
      <c r="C120" s="14" t="s">
        <v>463</v>
      </c>
      <c r="D120" s="14" t="s">
        <v>460</v>
      </c>
      <c r="E120" s="5">
        <v>0</v>
      </c>
      <c r="F120" s="5">
        <v>0</v>
      </c>
      <c r="G120" s="5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Q120" s="29"/>
      <c r="R120" s="29"/>
      <c r="S120" s="29"/>
      <c r="T120" s="29"/>
      <c r="U120" s="29"/>
      <c r="W120" s="28">
        <f t="shared" si="16"/>
        <v>0</v>
      </c>
      <c r="X120" s="28">
        <f t="shared" si="12"/>
        <v>0</v>
      </c>
      <c r="Y120" s="28">
        <f t="shared" si="13"/>
        <v>0</v>
      </c>
      <c r="Z120" s="28">
        <f t="shared" si="14"/>
        <v>0</v>
      </c>
      <c r="AA120" s="28">
        <f t="shared" si="15"/>
        <v>0</v>
      </c>
    </row>
    <row r="121" spans="1:27" x14ac:dyDescent="0.25">
      <c r="A121" s="1">
        <v>116</v>
      </c>
      <c r="B121" t="s">
        <v>342</v>
      </c>
      <c r="C121" s="14" t="s">
        <v>464</v>
      </c>
      <c r="D121" s="14" t="s">
        <v>460</v>
      </c>
      <c r="E121" s="5">
        <v>0</v>
      </c>
      <c r="F121" s="5">
        <v>0</v>
      </c>
      <c r="G121" s="5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Q121" s="29"/>
      <c r="R121" s="29"/>
      <c r="S121" s="29"/>
      <c r="T121" s="29"/>
      <c r="U121" s="29"/>
      <c r="W121" s="28">
        <f t="shared" si="16"/>
        <v>0</v>
      </c>
      <c r="X121" s="28">
        <f t="shared" si="12"/>
        <v>0</v>
      </c>
      <c r="Y121" s="28">
        <f t="shared" si="13"/>
        <v>0</v>
      </c>
      <c r="Z121" s="28">
        <f t="shared" si="14"/>
        <v>0</v>
      </c>
      <c r="AA121" s="28">
        <f t="shared" si="15"/>
        <v>0</v>
      </c>
    </row>
    <row r="122" spans="1:27" x14ac:dyDescent="0.25">
      <c r="A122" s="1">
        <v>117</v>
      </c>
      <c r="B122" t="s">
        <v>343</v>
      </c>
      <c r="C122" s="14" t="s">
        <v>463</v>
      </c>
      <c r="D122" s="14" t="s">
        <v>458</v>
      </c>
      <c r="E122" s="5">
        <v>26548.396799999999</v>
      </c>
      <c r="F122" s="5">
        <v>26686.099200000001</v>
      </c>
      <c r="G122" s="5">
        <v>26967.763200000001</v>
      </c>
      <c r="I122" s="28">
        <v>26713.218078689752</v>
      </c>
      <c r="J122" s="28">
        <v>27023.857853463873</v>
      </c>
      <c r="K122" s="28">
        <v>27327.287420699715</v>
      </c>
      <c r="L122" s="28">
        <v>27619.300825999951</v>
      </c>
      <c r="M122" s="28">
        <v>27903.503173133722</v>
      </c>
      <c r="N122" s="28">
        <v>28178.091910216455</v>
      </c>
      <c r="O122" s="28">
        <v>42606.9</v>
      </c>
      <c r="Q122" s="29">
        <f t="shared" si="17"/>
        <v>1.0685780875530442E-2</v>
      </c>
      <c r="R122" s="29">
        <f t="shared" ref="R122:T123" si="22">(M122-L122)/L122</f>
        <v>1.0289990645463097E-2</v>
      </c>
      <c r="S122" s="29">
        <f t="shared" si="22"/>
        <v>9.8406546080964802E-3</v>
      </c>
      <c r="T122" s="29">
        <f t="shared" si="22"/>
        <v>0.51205767004231151</v>
      </c>
      <c r="U122" s="29">
        <f t="shared" si="18"/>
        <v>0.17739610509862369</v>
      </c>
      <c r="W122" s="28">
        <f t="shared" si="16"/>
        <v>26967.763200000001</v>
      </c>
      <c r="X122" s="28">
        <f t="shared" si="12"/>
        <v>27255.934808258397</v>
      </c>
      <c r="Y122" s="28">
        <f t="shared" si="13"/>
        <v>27536.398122468723</v>
      </c>
      <c r="Z122" s="28">
        <f t="shared" si="14"/>
        <v>27807.374305542973</v>
      </c>
      <c r="AA122" s="28">
        <f t="shared" si="15"/>
        <v>42046.353602433745</v>
      </c>
    </row>
    <row r="123" spans="1:27" x14ac:dyDescent="0.25">
      <c r="A123" s="1">
        <v>118</v>
      </c>
      <c r="B123" t="s">
        <v>344</v>
      </c>
      <c r="C123" s="14" t="s">
        <v>463</v>
      </c>
      <c r="D123" s="14" t="s">
        <v>460</v>
      </c>
      <c r="E123" s="5">
        <v>95848.111099999995</v>
      </c>
      <c r="F123" s="5">
        <v>96883.270699999994</v>
      </c>
      <c r="G123" s="5">
        <v>97929.61</v>
      </c>
      <c r="I123" s="28">
        <v>96360.932519055947</v>
      </c>
      <c r="J123" s="28">
        <v>97484.172697056536</v>
      </c>
      <c r="K123" s="28">
        <v>98574.725991570347</v>
      </c>
      <c r="L123" s="28">
        <v>99631.601890976541</v>
      </c>
      <c r="M123" s="28">
        <v>100656.78141851677</v>
      </c>
      <c r="N123" s="28">
        <v>101649.2740625702</v>
      </c>
      <c r="O123" s="28">
        <v>102608.08931151603</v>
      </c>
      <c r="Q123" s="29">
        <f t="shared" si="17"/>
        <v>1.0721570755333094E-2</v>
      </c>
      <c r="R123" s="29">
        <f t="shared" si="22"/>
        <v>1.0289702344262661E-2</v>
      </c>
      <c r="S123" s="29">
        <f t="shared" si="22"/>
        <v>9.8601666978282137E-3</v>
      </c>
      <c r="T123" s="29">
        <f t="shared" si="22"/>
        <v>9.4325833390175636E-3</v>
      </c>
      <c r="U123" s="29">
        <f t="shared" si="18"/>
        <v>9.8608174603694795E-3</v>
      </c>
      <c r="W123" s="28">
        <f t="shared" si="16"/>
        <v>97929.61</v>
      </c>
      <c r="X123" s="28">
        <f t="shared" si="12"/>
        <v>98979.569242657191</v>
      </c>
      <c r="Y123" s="28">
        <f t="shared" si="13"/>
        <v>99998.039548327477</v>
      </c>
      <c r="Z123" s="28">
        <f t="shared" si="14"/>
        <v>100984.03688773001</v>
      </c>
      <c r="AA123" s="28">
        <f t="shared" si="15"/>
        <v>101936.57723158396</v>
      </c>
    </row>
    <row r="124" spans="1:27" x14ac:dyDescent="0.25">
      <c r="A124" s="1">
        <v>119</v>
      </c>
      <c r="B124" t="s">
        <v>345</v>
      </c>
      <c r="C124" s="14" t="s">
        <v>463</v>
      </c>
      <c r="D124" s="14" t="s">
        <v>460</v>
      </c>
      <c r="E124" s="5">
        <v>0</v>
      </c>
      <c r="F124" s="5">
        <v>0</v>
      </c>
      <c r="G124" s="5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Q124" s="29"/>
      <c r="R124" s="29"/>
      <c r="S124" s="29"/>
      <c r="T124" s="29"/>
      <c r="U124" s="29"/>
      <c r="W124" s="28">
        <f t="shared" si="16"/>
        <v>0</v>
      </c>
      <c r="X124" s="28">
        <f t="shared" si="12"/>
        <v>0</v>
      </c>
      <c r="Y124" s="28">
        <f t="shared" si="13"/>
        <v>0</v>
      </c>
      <c r="Z124" s="28">
        <f t="shared" si="14"/>
        <v>0</v>
      </c>
      <c r="AA124" s="28">
        <f t="shared" si="15"/>
        <v>0</v>
      </c>
    </row>
    <row r="125" spans="1:27" x14ac:dyDescent="0.25">
      <c r="A125" s="1">
        <v>120</v>
      </c>
      <c r="B125" t="s">
        <v>346</v>
      </c>
      <c r="C125" s="14" t="s">
        <v>463</v>
      </c>
      <c r="D125" s="14" t="s">
        <v>458</v>
      </c>
      <c r="E125" s="5">
        <v>0</v>
      </c>
      <c r="F125" s="5">
        <v>0</v>
      </c>
      <c r="G125" s="5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Q125" s="29"/>
      <c r="R125" s="29"/>
      <c r="S125" s="29"/>
      <c r="T125" s="29"/>
      <c r="U125" s="29"/>
      <c r="W125" s="28">
        <f t="shared" si="16"/>
        <v>0</v>
      </c>
      <c r="X125" s="28">
        <f t="shared" si="12"/>
        <v>0</v>
      </c>
      <c r="Y125" s="28">
        <f t="shared" si="13"/>
        <v>0</v>
      </c>
      <c r="Z125" s="28">
        <f t="shared" si="14"/>
        <v>0</v>
      </c>
      <c r="AA125" s="28">
        <f t="shared" si="15"/>
        <v>0</v>
      </c>
    </row>
    <row r="126" spans="1:27" x14ac:dyDescent="0.25">
      <c r="A126" s="1">
        <v>121</v>
      </c>
      <c r="B126" t="s">
        <v>347</v>
      </c>
      <c r="C126" s="14" t="s">
        <v>464</v>
      </c>
      <c r="D126" s="14" t="s">
        <v>460</v>
      </c>
      <c r="E126" s="5">
        <v>6925.1835000000001</v>
      </c>
      <c r="F126" s="5">
        <v>6946.6514999999999</v>
      </c>
      <c r="G126" s="5">
        <v>6968.1862000000001</v>
      </c>
      <c r="I126" s="28">
        <v>7124</v>
      </c>
      <c r="J126" s="28">
        <v>7207</v>
      </c>
      <c r="K126" s="28">
        <v>7287</v>
      </c>
      <c r="L126" s="28">
        <v>7366</v>
      </c>
      <c r="M126" s="28">
        <v>7441</v>
      </c>
      <c r="N126" s="28">
        <v>7515</v>
      </c>
      <c r="O126" s="28">
        <v>7586</v>
      </c>
      <c r="Q126" s="29">
        <f t="shared" si="17"/>
        <v>1.0841224097708248E-2</v>
      </c>
      <c r="R126" s="29">
        <f t="shared" ref="R126:T129" si="23">(M126-L126)/L126</f>
        <v>1.0181916915557969E-2</v>
      </c>
      <c r="S126" s="29">
        <f t="shared" si="23"/>
        <v>9.9448998790485146E-3</v>
      </c>
      <c r="T126" s="29">
        <f t="shared" si="23"/>
        <v>9.4477711244178308E-3</v>
      </c>
      <c r="U126" s="29">
        <f t="shared" si="18"/>
        <v>9.8581959730081048E-3</v>
      </c>
      <c r="W126" s="28">
        <f t="shared" si="16"/>
        <v>6968.1862000000001</v>
      </c>
      <c r="X126" s="28">
        <f t="shared" si="12"/>
        <v>7043.7298681487582</v>
      </c>
      <c r="Y126" s="28">
        <f t="shared" si="13"/>
        <v>7115.4485404418829</v>
      </c>
      <c r="Z126" s="28">
        <f t="shared" si="14"/>
        <v>7186.2109637711001</v>
      </c>
      <c r="AA126" s="28">
        <f t="shared" si="15"/>
        <v>7254.1046402085913</v>
      </c>
    </row>
    <row r="127" spans="1:27" x14ac:dyDescent="0.25">
      <c r="A127" s="1">
        <v>122</v>
      </c>
      <c r="B127" t="s">
        <v>348</v>
      </c>
      <c r="C127" s="14" t="s">
        <v>463</v>
      </c>
      <c r="D127" s="14" t="s">
        <v>460</v>
      </c>
      <c r="E127" s="5">
        <v>15231.456</v>
      </c>
      <c r="F127" s="5">
        <v>15258</v>
      </c>
      <c r="G127" s="5">
        <v>15258</v>
      </c>
      <c r="I127" s="28">
        <v>15790.119474636258</v>
      </c>
      <c r="J127" s="28">
        <v>15974.513623279592</v>
      </c>
      <c r="K127" s="28">
        <v>16152.927421156117</v>
      </c>
      <c r="L127" s="28">
        <v>16326.357593393632</v>
      </c>
      <c r="M127" s="28">
        <v>16493.807414864335</v>
      </c>
      <c r="N127" s="28">
        <v>16656.273610696029</v>
      </c>
      <c r="O127" s="28">
        <v>16813.756180888715</v>
      </c>
      <c r="Q127" s="29">
        <f t="shared" si="17"/>
        <v>1.0736764161421702E-2</v>
      </c>
      <c r="R127" s="29">
        <f t="shared" si="23"/>
        <v>1.0256410256410243E-2</v>
      </c>
      <c r="S127" s="29">
        <f t="shared" si="23"/>
        <v>9.8501329465795796E-3</v>
      </c>
      <c r="T127" s="29">
        <f t="shared" si="23"/>
        <v>9.4548500987373506E-3</v>
      </c>
      <c r="U127" s="29">
        <f t="shared" si="18"/>
        <v>9.8537977672423921E-3</v>
      </c>
      <c r="W127" s="28">
        <f t="shared" si="16"/>
        <v>15258</v>
      </c>
      <c r="X127" s="28">
        <f t="shared" si="12"/>
        <v>15421.821547574973</v>
      </c>
      <c r="Y127" s="28">
        <f t="shared" si="13"/>
        <v>15579.994076268049</v>
      </c>
      <c r="Z127" s="28">
        <f t="shared" si="14"/>
        <v>15733.459089226213</v>
      </c>
      <c r="AA127" s="28">
        <f t="shared" si="15"/>
        <v>15882.216586449462</v>
      </c>
    </row>
    <row r="128" spans="1:27" x14ac:dyDescent="0.25">
      <c r="A128" s="1">
        <v>123</v>
      </c>
      <c r="B128" t="s">
        <v>349</v>
      </c>
      <c r="C128" s="14" t="s">
        <v>463</v>
      </c>
      <c r="D128" s="14" t="s">
        <v>460</v>
      </c>
      <c r="E128" s="5">
        <v>1035.9598000000001</v>
      </c>
      <c r="F128" s="5">
        <v>1055.1251</v>
      </c>
      <c r="G128" s="5">
        <v>1074.6449</v>
      </c>
      <c r="I128" s="28">
        <v>1018</v>
      </c>
      <c r="J128" s="28">
        <v>1030</v>
      </c>
      <c r="K128" s="28">
        <v>1041</v>
      </c>
      <c r="L128" s="28">
        <v>1053</v>
      </c>
      <c r="M128" s="28">
        <v>1063</v>
      </c>
      <c r="N128" s="28">
        <v>1074</v>
      </c>
      <c r="O128" s="28">
        <v>1084</v>
      </c>
      <c r="Q128" s="29">
        <f t="shared" si="17"/>
        <v>1.1527377521613832E-2</v>
      </c>
      <c r="R128" s="29">
        <f t="shared" si="23"/>
        <v>9.4966761633428296E-3</v>
      </c>
      <c r="S128" s="29">
        <f t="shared" si="23"/>
        <v>1.0348071495766699E-2</v>
      </c>
      <c r="T128" s="29">
        <f t="shared" si="23"/>
        <v>9.3109869646182501E-3</v>
      </c>
      <c r="U128" s="29">
        <f t="shared" si="18"/>
        <v>9.7185782079092595E-3</v>
      </c>
      <c r="W128" s="28">
        <f t="shared" si="16"/>
        <v>1074.6449</v>
      </c>
      <c r="X128" s="28">
        <f t="shared" si="12"/>
        <v>1087.0327374639769</v>
      </c>
      <c r="Y128" s="28">
        <f t="shared" si="13"/>
        <v>1097.3559353506243</v>
      </c>
      <c r="Z128" s="28">
        <f t="shared" si="14"/>
        <v>1108.7114530259364</v>
      </c>
      <c r="AA128" s="28">
        <f t="shared" si="15"/>
        <v>1119.0346509125839</v>
      </c>
    </row>
    <row r="129" spans="1:27" x14ac:dyDescent="0.25">
      <c r="A129" s="1">
        <v>124</v>
      </c>
      <c r="B129" t="s">
        <v>350</v>
      </c>
      <c r="C129" s="14" t="s">
        <v>463</v>
      </c>
      <c r="D129" s="14" t="s">
        <v>459</v>
      </c>
      <c r="E129" s="5">
        <v>49811.328000000001</v>
      </c>
      <c r="F129" s="5">
        <v>53917.968000000001</v>
      </c>
      <c r="G129" s="5">
        <v>56610.288</v>
      </c>
      <c r="I129" s="28">
        <v>46342.30882539061</v>
      </c>
      <c r="J129" s="28">
        <v>46882.172175651875</v>
      </c>
      <c r="K129" s="28">
        <v>47406.493312611798</v>
      </c>
      <c r="L129" s="28">
        <v>142553.16</v>
      </c>
      <c r="M129" s="28">
        <v>144019.92000000001</v>
      </c>
      <c r="N129" s="28">
        <v>145439.76</v>
      </c>
      <c r="O129" s="28">
        <v>146812</v>
      </c>
      <c r="Q129" s="29">
        <f t="shared" si="17"/>
        <v>2.0070386995292866</v>
      </c>
      <c r="R129" s="29">
        <f t="shared" si="23"/>
        <v>1.028921421313992E-2</v>
      </c>
      <c r="S129" s="29">
        <f t="shared" si="23"/>
        <v>9.858636221989266E-3</v>
      </c>
      <c r="T129" s="29">
        <f t="shared" si="23"/>
        <v>9.4351090788377997E-3</v>
      </c>
      <c r="U129" s="29">
        <f t="shared" si="18"/>
        <v>9.8609865046556614E-3</v>
      </c>
      <c r="W129" s="28">
        <f t="shared" si="16"/>
        <v>56610.288</v>
      </c>
      <c r="X129" s="28">
        <f t="shared" si="12"/>
        <v>170229.32680749838</v>
      </c>
      <c r="Y129" s="28">
        <f t="shared" si="13"/>
        <v>171980.85281637934</v>
      </c>
      <c r="Z129" s="28">
        <f t="shared" si="14"/>
        <v>173676.3494814435</v>
      </c>
      <c r="AA129" s="28">
        <f t="shared" si="15"/>
        <v>175315.00478321526</v>
      </c>
    </row>
    <row r="130" spans="1:27" x14ac:dyDescent="0.25">
      <c r="A130" s="1">
        <v>125</v>
      </c>
      <c r="B130" t="s">
        <v>351</v>
      </c>
      <c r="C130" s="14" t="s">
        <v>464</v>
      </c>
      <c r="D130" s="14" t="s">
        <v>460</v>
      </c>
      <c r="E130" s="5">
        <v>0</v>
      </c>
      <c r="F130" s="5">
        <v>0</v>
      </c>
      <c r="G130" s="5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Q130" s="29"/>
      <c r="R130" s="29"/>
      <c r="S130" s="29"/>
      <c r="T130" s="29"/>
      <c r="U130" s="29"/>
      <c r="W130" s="28">
        <f t="shared" si="16"/>
        <v>0</v>
      </c>
      <c r="X130" s="28">
        <f t="shared" si="12"/>
        <v>0</v>
      </c>
      <c r="Y130" s="28">
        <f t="shared" si="13"/>
        <v>0</v>
      </c>
      <c r="Z130" s="28">
        <f t="shared" si="14"/>
        <v>0</v>
      </c>
      <c r="AA130" s="28">
        <f t="shared" si="15"/>
        <v>0</v>
      </c>
    </row>
    <row r="131" spans="1:27" x14ac:dyDescent="0.25">
      <c r="A131" s="1">
        <v>126</v>
      </c>
      <c r="B131" t="s">
        <v>352</v>
      </c>
      <c r="C131" s="14" t="s">
        <v>463</v>
      </c>
      <c r="D131" s="14" t="s">
        <v>459</v>
      </c>
      <c r="E131" s="5">
        <v>0</v>
      </c>
      <c r="F131" s="5">
        <v>0</v>
      </c>
      <c r="G131" s="5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Q131" s="29"/>
      <c r="R131" s="29"/>
      <c r="S131" s="29"/>
      <c r="T131" s="29"/>
      <c r="U131" s="29"/>
      <c r="W131" s="28">
        <f t="shared" si="16"/>
        <v>0</v>
      </c>
      <c r="X131" s="28">
        <f t="shared" si="12"/>
        <v>0</v>
      </c>
      <c r="Y131" s="28">
        <f t="shared" si="13"/>
        <v>0</v>
      </c>
      <c r="Z131" s="28">
        <f t="shared" si="14"/>
        <v>0</v>
      </c>
      <c r="AA131" s="28">
        <f t="shared" si="15"/>
        <v>0</v>
      </c>
    </row>
    <row r="132" spans="1:27" x14ac:dyDescent="0.25">
      <c r="A132" s="1">
        <v>127</v>
      </c>
      <c r="B132" t="s">
        <v>353</v>
      </c>
      <c r="C132" s="14" t="s">
        <v>463</v>
      </c>
      <c r="D132" s="14" t="s">
        <v>458</v>
      </c>
      <c r="E132" s="5">
        <v>6201.2736000000004</v>
      </c>
      <c r="F132" s="5">
        <v>6260.0255999999999</v>
      </c>
      <c r="G132" s="5">
        <v>6315.84</v>
      </c>
      <c r="I132" s="28">
        <v>6408.5637427561842</v>
      </c>
      <c r="J132" s="28">
        <v>6482.8752961130749</v>
      </c>
      <c r="K132" s="28">
        <v>6555.5713809187282</v>
      </c>
      <c r="L132" s="28">
        <v>6625.8442628975272</v>
      </c>
      <c r="M132" s="28">
        <v>6693.6939420494709</v>
      </c>
      <c r="N132" s="28">
        <v>6759.9281526501773</v>
      </c>
      <c r="O132" s="28">
        <v>6823.7391604240293</v>
      </c>
      <c r="Q132" s="29">
        <f t="shared" si="17"/>
        <v>1.0719566288812281E-2</v>
      </c>
      <c r="R132" s="29">
        <f t="shared" ref="R132:T133" si="24">(M132-L132)/L132</f>
        <v>1.024015604047304E-2</v>
      </c>
      <c r="S132" s="29">
        <f t="shared" si="24"/>
        <v>9.8950162905755406E-3</v>
      </c>
      <c r="T132" s="29">
        <f t="shared" si="24"/>
        <v>9.4395985183415576E-3</v>
      </c>
      <c r="U132" s="29">
        <f t="shared" si="18"/>
        <v>9.8582569497967128E-3</v>
      </c>
      <c r="W132" s="28">
        <f t="shared" si="16"/>
        <v>6315.84</v>
      </c>
      <c r="X132" s="28">
        <f t="shared" si="12"/>
        <v>6383.543065549532</v>
      </c>
      <c r="Y132" s="28">
        <f t="shared" si="13"/>
        <v>6448.9115426318385</v>
      </c>
      <c r="Z132" s="28">
        <f t="shared" si="14"/>
        <v>6512.7236274026609</v>
      </c>
      <c r="AA132" s="28">
        <f t="shared" si="15"/>
        <v>6574.2011237062588</v>
      </c>
    </row>
    <row r="133" spans="1:27" x14ac:dyDescent="0.25">
      <c r="A133" s="1">
        <v>128</v>
      </c>
      <c r="B133" t="s">
        <v>354</v>
      </c>
      <c r="C133" s="14" t="s">
        <v>463</v>
      </c>
      <c r="D133" s="14" t="s">
        <v>459</v>
      </c>
      <c r="E133" s="5">
        <v>0</v>
      </c>
      <c r="F133" s="5">
        <v>0</v>
      </c>
      <c r="G133" s="5">
        <v>0</v>
      </c>
      <c r="I133" s="28">
        <v>0</v>
      </c>
      <c r="J133" s="28">
        <v>0</v>
      </c>
      <c r="K133" s="28">
        <v>493.42421929215823</v>
      </c>
      <c r="L133" s="28">
        <v>498.82068008327548</v>
      </c>
      <c r="M133" s="28">
        <v>503.74788341429564</v>
      </c>
      <c r="N133" s="28">
        <v>508.90971547536429</v>
      </c>
      <c r="O133" s="28">
        <v>513.60229007633586</v>
      </c>
      <c r="Q133" s="29">
        <f t="shared" si="17"/>
        <v>1.0936757013789763E-2</v>
      </c>
      <c r="R133" s="29">
        <f t="shared" si="24"/>
        <v>9.8777046095955678E-3</v>
      </c>
      <c r="S133" s="29">
        <f t="shared" si="24"/>
        <v>1.0246856078248616E-2</v>
      </c>
      <c r="T133" s="29">
        <f t="shared" si="24"/>
        <v>9.2208390963578104E-3</v>
      </c>
      <c r="U133" s="29">
        <f t="shared" si="18"/>
        <v>9.7817999280673321E-3</v>
      </c>
      <c r="W133" s="28">
        <f t="shared" si="16"/>
        <v>0</v>
      </c>
      <c r="X133" s="28">
        <f t="shared" si="12"/>
        <v>498.82068008327548</v>
      </c>
      <c r="Y133" s="28">
        <f t="shared" si="13"/>
        <v>503.74788341429564</v>
      </c>
      <c r="Z133" s="28">
        <f t="shared" si="14"/>
        <v>508.90971547536429</v>
      </c>
      <c r="AA133" s="28">
        <f t="shared" si="15"/>
        <v>513.60229007633586</v>
      </c>
    </row>
    <row r="134" spans="1:27" x14ac:dyDescent="0.25">
      <c r="A134" s="1">
        <v>129</v>
      </c>
      <c r="B134" t="s">
        <v>355</v>
      </c>
      <c r="C134" s="14" t="s">
        <v>464</v>
      </c>
      <c r="D134" s="14" t="s">
        <v>460</v>
      </c>
      <c r="E134" s="5">
        <v>0</v>
      </c>
      <c r="F134" s="5">
        <v>0</v>
      </c>
      <c r="G134" s="5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Q134" s="29"/>
      <c r="R134" s="29"/>
      <c r="S134" s="29"/>
      <c r="T134" s="29"/>
      <c r="U134" s="29"/>
      <c r="W134" s="28">
        <f t="shared" si="16"/>
        <v>0</v>
      </c>
      <c r="X134" s="28">
        <f t="shared" ref="X134:X197" si="25">IF($G134=0,L134,G134*(1+$Q134))</f>
        <v>0</v>
      </c>
      <c r="Y134" s="28">
        <f t="shared" ref="Y134:Y197" si="26">IF($G134=0,M134,X134*(1+R134))</f>
        <v>0</v>
      </c>
      <c r="Z134" s="28">
        <f t="shared" ref="Z134:Z197" si="27">IF($G134=0,N134,Y134*(1+S134))</f>
        <v>0</v>
      </c>
      <c r="AA134" s="28">
        <f t="shared" ref="AA134:AA197" si="28">IF($G134=0,O134,Z134*(1+T134))</f>
        <v>0</v>
      </c>
    </row>
    <row r="135" spans="1:27" x14ac:dyDescent="0.25">
      <c r="A135" s="1">
        <v>130</v>
      </c>
      <c r="B135" t="s">
        <v>356</v>
      </c>
      <c r="C135" s="14" t="s">
        <v>465</v>
      </c>
      <c r="D135" s="14" t="s">
        <v>458</v>
      </c>
      <c r="E135" s="5">
        <v>1250</v>
      </c>
      <c r="F135" s="5">
        <v>1250</v>
      </c>
      <c r="G135" s="5">
        <v>1250</v>
      </c>
      <c r="I135" s="28">
        <v>1298</v>
      </c>
      <c r="J135" s="28">
        <v>1313</v>
      </c>
      <c r="K135" s="28">
        <v>1328</v>
      </c>
      <c r="L135" s="28">
        <v>1342</v>
      </c>
      <c r="M135" s="28">
        <v>1356</v>
      </c>
      <c r="N135" s="28">
        <v>1369</v>
      </c>
      <c r="O135" s="28">
        <v>1382</v>
      </c>
      <c r="Q135" s="29">
        <f t="shared" ref="Q135:Q191" si="29">(L135-K135)/K135</f>
        <v>1.0542168674698794E-2</v>
      </c>
      <c r="R135" s="29">
        <f t="shared" ref="R135:T136" si="30">(M135-L135)/L135</f>
        <v>1.0432190760059613E-2</v>
      </c>
      <c r="S135" s="29">
        <f t="shared" si="30"/>
        <v>9.5870206489675515E-3</v>
      </c>
      <c r="T135" s="29">
        <f t="shared" si="30"/>
        <v>9.4959824689554422E-3</v>
      </c>
      <c r="U135" s="29">
        <f t="shared" ref="U135:U198" si="31">AVERAGE(R135:T135)</f>
        <v>9.8383979593275345E-3</v>
      </c>
      <c r="W135" s="28">
        <f t="shared" ref="W135:W198" si="32">G135</f>
        <v>1250</v>
      </c>
      <c r="X135" s="28">
        <f t="shared" si="25"/>
        <v>1263.1777108433735</v>
      </c>
      <c r="Y135" s="28">
        <f t="shared" si="26"/>
        <v>1276.3554216867469</v>
      </c>
      <c r="Z135" s="28">
        <f t="shared" si="27"/>
        <v>1288.5918674698796</v>
      </c>
      <c r="AA135" s="28">
        <f t="shared" si="28"/>
        <v>1300.8283132530121</v>
      </c>
    </row>
    <row r="136" spans="1:27" x14ac:dyDescent="0.25">
      <c r="A136" s="1">
        <v>131</v>
      </c>
      <c r="B136" t="s">
        <v>357</v>
      </c>
      <c r="C136" s="14" t="s">
        <v>463</v>
      </c>
      <c r="D136" s="14" t="s">
        <v>459</v>
      </c>
      <c r="E136" s="5">
        <v>20179.017599999999</v>
      </c>
      <c r="F136" s="5">
        <v>20349.571199999998</v>
      </c>
      <c r="G136" s="5">
        <v>20377.996800000001</v>
      </c>
      <c r="I136" s="28">
        <v>20860.107001100918</v>
      </c>
      <c r="J136" s="28">
        <v>21102.791406238532</v>
      </c>
      <c r="K136" s="28">
        <v>21338.563913761467</v>
      </c>
      <c r="L136" s="28">
        <v>24825.212261834862</v>
      </c>
      <c r="M136" s="28">
        <v>28373</v>
      </c>
      <c r="N136" s="28">
        <v>28651</v>
      </c>
      <c r="O136" s="28">
        <v>28923</v>
      </c>
      <c r="Q136" s="29">
        <f t="shared" si="29"/>
        <v>0.1633965791777027</v>
      </c>
      <c r="R136" s="29">
        <f t="shared" si="30"/>
        <v>0.14291067084325976</v>
      </c>
      <c r="S136" s="29">
        <f t="shared" si="30"/>
        <v>9.7980474394670988E-3</v>
      </c>
      <c r="T136" s="29">
        <f t="shared" si="30"/>
        <v>9.4935604341907787E-3</v>
      </c>
      <c r="U136" s="29">
        <f t="shared" si="31"/>
        <v>5.4067426238972545E-2</v>
      </c>
      <c r="W136" s="28">
        <f t="shared" si="32"/>
        <v>20377.996800000001</v>
      </c>
      <c r="X136" s="28">
        <f t="shared" si="25"/>
        <v>23707.691767614175</v>
      </c>
      <c r="Y136" s="28">
        <f t="shared" si="26"/>
        <v>27095.773902269142</v>
      </c>
      <c r="Z136" s="28">
        <f t="shared" si="27"/>
        <v>27361.259580372647</v>
      </c>
      <c r="AA136" s="28">
        <f t="shared" si="28"/>
        <v>27621.015351754497</v>
      </c>
    </row>
    <row r="137" spans="1:27" x14ac:dyDescent="0.25">
      <c r="A137" s="1">
        <v>132</v>
      </c>
      <c r="B137" t="s">
        <v>358</v>
      </c>
      <c r="C137" s="14" t="s">
        <v>463</v>
      </c>
      <c r="D137" s="14" t="s">
        <v>460</v>
      </c>
      <c r="E137" s="5">
        <v>0</v>
      </c>
      <c r="F137" s="5">
        <v>0</v>
      </c>
      <c r="G137" s="5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Q137" s="29"/>
      <c r="R137" s="29"/>
      <c r="S137" s="29"/>
      <c r="T137" s="29"/>
      <c r="U137" s="29"/>
      <c r="W137" s="28">
        <f t="shared" si="32"/>
        <v>0</v>
      </c>
      <c r="X137" s="28">
        <f t="shared" si="25"/>
        <v>0</v>
      </c>
      <c r="Y137" s="28">
        <f t="shared" si="26"/>
        <v>0</v>
      </c>
      <c r="Z137" s="28">
        <f t="shared" si="27"/>
        <v>0</v>
      </c>
      <c r="AA137" s="28">
        <f t="shared" si="28"/>
        <v>0</v>
      </c>
    </row>
    <row r="138" spans="1:27" x14ac:dyDescent="0.25">
      <c r="A138" s="1">
        <v>133</v>
      </c>
      <c r="B138" t="s">
        <v>359</v>
      </c>
      <c r="C138" s="14" t="s">
        <v>463</v>
      </c>
      <c r="D138" s="14" t="s">
        <v>459</v>
      </c>
      <c r="E138" s="5">
        <v>0</v>
      </c>
      <c r="F138" s="5">
        <v>0</v>
      </c>
      <c r="G138" s="5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Q138" s="29"/>
      <c r="R138" s="29"/>
      <c r="S138" s="29"/>
      <c r="T138" s="29"/>
      <c r="U138" s="29"/>
      <c r="W138" s="28">
        <f t="shared" si="32"/>
        <v>0</v>
      </c>
      <c r="X138" s="28">
        <f t="shared" si="25"/>
        <v>0</v>
      </c>
      <c r="Y138" s="28">
        <f t="shared" si="26"/>
        <v>0</v>
      </c>
      <c r="Z138" s="28">
        <f t="shared" si="27"/>
        <v>0</v>
      </c>
      <c r="AA138" s="28">
        <f t="shared" si="28"/>
        <v>0</v>
      </c>
    </row>
    <row r="139" spans="1:27" x14ac:dyDescent="0.25">
      <c r="A139" s="1">
        <v>134</v>
      </c>
      <c r="B139" t="s">
        <v>360</v>
      </c>
      <c r="C139" s="14" t="s">
        <v>463</v>
      </c>
      <c r="D139" s="14" t="s">
        <v>460</v>
      </c>
      <c r="E139" s="5">
        <v>3457.44</v>
      </c>
      <c r="F139" s="5">
        <v>3471.5520000000001</v>
      </c>
      <c r="G139" s="5">
        <v>3762.2592</v>
      </c>
      <c r="I139" s="28">
        <v>3567.4636904659633</v>
      </c>
      <c r="J139" s="28">
        <v>3608.706045269038</v>
      </c>
      <c r="K139" s="28">
        <v>3649.3235159084297</v>
      </c>
      <c r="L139" s="28">
        <v>3688.0663340567726</v>
      </c>
      <c r="M139" s="28">
        <v>3726.1842680414325</v>
      </c>
      <c r="N139" s="28">
        <v>3763.0524336987269</v>
      </c>
      <c r="O139" s="28">
        <v>3798.6708310286549</v>
      </c>
      <c r="Q139" s="29">
        <f t="shared" si="29"/>
        <v>1.0616438356164364E-2</v>
      </c>
      <c r="R139" s="29">
        <f t="shared" ref="R139:T140" si="33">(M139-L139)/L139</f>
        <v>1.033547949847507E-2</v>
      </c>
      <c r="S139" s="29">
        <f t="shared" si="33"/>
        <v>9.8943484823076563E-3</v>
      </c>
      <c r="T139" s="29">
        <f t="shared" si="33"/>
        <v>9.4652939222849182E-3</v>
      </c>
      <c r="U139" s="29">
        <f t="shared" si="31"/>
        <v>9.8983739676892137E-3</v>
      </c>
      <c r="W139" s="28">
        <f t="shared" si="32"/>
        <v>3762.2592</v>
      </c>
      <c r="X139" s="28">
        <f t="shared" si="25"/>
        <v>3802.2009928767125</v>
      </c>
      <c r="Y139" s="28">
        <f t="shared" si="26"/>
        <v>3841.4985632876715</v>
      </c>
      <c r="Z139" s="28">
        <f t="shared" si="27"/>
        <v>3879.5076887671244</v>
      </c>
      <c r="AA139" s="28">
        <f t="shared" si="28"/>
        <v>3916.2283693150698</v>
      </c>
    </row>
    <row r="140" spans="1:27" x14ac:dyDescent="0.25">
      <c r="A140" s="1">
        <v>135</v>
      </c>
      <c r="B140" t="s">
        <v>361</v>
      </c>
      <c r="C140" s="14" t="s">
        <v>464</v>
      </c>
      <c r="D140" s="14" t="s">
        <v>460</v>
      </c>
      <c r="E140" s="5">
        <v>6361.5551999999998</v>
      </c>
      <c r="F140" s="5">
        <v>6402.8639999999996</v>
      </c>
      <c r="G140" s="5">
        <v>6425.1072000000004</v>
      </c>
      <c r="I140" s="28">
        <v>6248.5727627580045</v>
      </c>
      <c r="J140" s="28">
        <v>6321.082553875136</v>
      </c>
      <c r="K140" s="28">
        <v>6391.9318154246994</v>
      </c>
      <c r="L140" s="28">
        <v>6460.5670375508389</v>
      </c>
      <c r="M140" s="28">
        <v>6526.9882202535555</v>
      </c>
      <c r="N140" s="28">
        <v>6591.1953635328473</v>
      </c>
      <c r="O140" s="28">
        <v>6653.7419772445719</v>
      </c>
      <c r="Q140" s="29">
        <f t="shared" si="29"/>
        <v>1.073779009352264E-2</v>
      </c>
      <c r="R140" s="29">
        <f t="shared" si="33"/>
        <v>1.0281014393420248E-2</v>
      </c>
      <c r="S140" s="29">
        <f t="shared" si="33"/>
        <v>9.8371777476254658E-3</v>
      </c>
      <c r="T140" s="29">
        <f t="shared" si="33"/>
        <v>9.4894188780652276E-3</v>
      </c>
      <c r="U140" s="29">
        <f t="shared" si="31"/>
        <v>9.8692036730369803E-3</v>
      </c>
      <c r="W140" s="28">
        <f t="shared" si="32"/>
        <v>6425.1072000000004</v>
      </c>
      <c r="X140" s="28">
        <f t="shared" si="25"/>
        <v>6494.0986524419814</v>
      </c>
      <c r="Y140" s="28">
        <f t="shared" si="26"/>
        <v>6560.8645741600285</v>
      </c>
      <c r="Z140" s="28">
        <f t="shared" si="27"/>
        <v>6625.4049651541391</v>
      </c>
      <c r="AA140" s="28">
        <f t="shared" si="28"/>
        <v>6688.2762081052997</v>
      </c>
    </row>
    <row r="141" spans="1:27" x14ac:dyDescent="0.25">
      <c r="A141" s="1">
        <v>136</v>
      </c>
      <c r="B141" t="s">
        <v>362</v>
      </c>
      <c r="C141" s="14" t="s">
        <v>463</v>
      </c>
      <c r="D141" s="14" t="s">
        <v>459</v>
      </c>
      <c r="E141" s="5">
        <v>0</v>
      </c>
      <c r="F141" s="5">
        <v>0</v>
      </c>
      <c r="G141" s="5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Q141" s="29"/>
      <c r="R141" s="29"/>
      <c r="S141" s="29"/>
      <c r="T141" s="29"/>
      <c r="U141" s="29"/>
      <c r="W141" s="28">
        <f t="shared" si="32"/>
        <v>0</v>
      </c>
      <c r="X141" s="28">
        <f t="shared" si="25"/>
        <v>0</v>
      </c>
      <c r="Y141" s="28">
        <f t="shared" si="26"/>
        <v>0</v>
      </c>
      <c r="Z141" s="28">
        <f t="shared" si="27"/>
        <v>0</v>
      </c>
      <c r="AA141" s="28">
        <f t="shared" si="28"/>
        <v>0</v>
      </c>
    </row>
    <row r="142" spans="1:27" x14ac:dyDescent="0.25">
      <c r="A142" s="1">
        <v>137</v>
      </c>
      <c r="B142" t="s">
        <v>363</v>
      </c>
      <c r="C142" s="14" t="s">
        <v>463</v>
      </c>
      <c r="D142" s="14" t="s">
        <v>458</v>
      </c>
      <c r="E142" s="5">
        <v>36867.139199999998</v>
      </c>
      <c r="F142" s="5">
        <v>37291.7664</v>
      </c>
      <c r="G142" s="5">
        <v>37805.788800000002</v>
      </c>
      <c r="I142" s="28">
        <v>37060.067455799988</v>
      </c>
      <c r="J142" s="28">
        <v>37491.766803317922</v>
      </c>
      <c r="K142" s="28">
        <v>37911.131883763919</v>
      </c>
      <c r="L142" s="28">
        <v>39143.700000000004</v>
      </c>
      <c r="M142" s="28">
        <v>39546</v>
      </c>
      <c r="N142" s="28">
        <v>39935.700000000004</v>
      </c>
      <c r="O142" s="28">
        <v>40311.9</v>
      </c>
      <c r="Q142" s="29">
        <f t="shared" si="29"/>
        <v>3.2512036834330266E-2</v>
      </c>
      <c r="R142" s="29">
        <f>(M142-L142)/L142</f>
        <v>1.0277515922102295E-2</v>
      </c>
      <c r="S142" s="29">
        <f>(N142-M142)/M142</f>
        <v>9.8543468365954682E-3</v>
      </c>
      <c r="T142" s="29">
        <f>(O142-N142)/N142</f>
        <v>9.4201428796790096E-3</v>
      </c>
      <c r="U142" s="29">
        <f t="shared" si="31"/>
        <v>9.8506685461255909E-3</v>
      </c>
      <c r="W142" s="28">
        <f t="shared" si="32"/>
        <v>37805.788800000002</v>
      </c>
      <c r="X142" s="28">
        <f t="shared" si="25"/>
        <v>39034.931998016516</v>
      </c>
      <c r="Y142" s="28">
        <f t="shared" si="26"/>
        <v>39436.114133144307</v>
      </c>
      <c r="Z142" s="28">
        <f t="shared" si="27"/>
        <v>39824.731279699874</v>
      </c>
      <c r="AA142" s="28">
        <f t="shared" si="28"/>
        <v>40199.885938499465</v>
      </c>
    </row>
    <row r="143" spans="1:27" x14ac:dyDescent="0.25">
      <c r="A143" s="1">
        <v>138</v>
      </c>
      <c r="B143" t="s">
        <v>364</v>
      </c>
      <c r="C143" s="14" t="s">
        <v>463</v>
      </c>
      <c r="D143" s="14" t="s">
        <v>458</v>
      </c>
      <c r="E143" s="5">
        <v>0</v>
      </c>
      <c r="F143" s="5">
        <v>0</v>
      </c>
      <c r="G143" s="5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Q143" s="29"/>
      <c r="R143" s="29"/>
      <c r="S143" s="29"/>
      <c r="T143" s="29"/>
      <c r="U143" s="29"/>
      <c r="W143" s="28">
        <f t="shared" si="32"/>
        <v>0</v>
      </c>
      <c r="X143" s="28">
        <f t="shared" si="25"/>
        <v>0</v>
      </c>
      <c r="Y143" s="28">
        <f t="shared" si="26"/>
        <v>0</v>
      </c>
      <c r="Z143" s="28">
        <f t="shared" si="27"/>
        <v>0</v>
      </c>
      <c r="AA143" s="28">
        <f t="shared" si="28"/>
        <v>0</v>
      </c>
    </row>
    <row r="144" spans="1:27" x14ac:dyDescent="0.25">
      <c r="A144" s="1">
        <v>139</v>
      </c>
      <c r="B144" t="s">
        <v>365</v>
      </c>
      <c r="C144" s="14" t="s">
        <v>463</v>
      </c>
      <c r="D144" s="14" t="s">
        <v>458</v>
      </c>
      <c r="E144" s="5">
        <v>0</v>
      </c>
      <c r="F144" s="5">
        <v>0</v>
      </c>
      <c r="G144" s="5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Q144" s="29"/>
      <c r="R144" s="29"/>
      <c r="S144" s="29"/>
      <c r="T144" s="29"/>
      <c r="U144" s="29"/>
      <c r="W144" s="28">
        <f t="shared" si="32"/>
        <v>0</v>
      </c>
      <c r="X144" s="28">
        <f t="shared" si="25"/>
        <v>0</v>
      </c>
      <c r="Y144" s="28">
        <f t="shared" si="26"/>
        <v>0</v>
      </c>
      <c r="Z144" s="28">
        <f t="shared" si="27"/>
        <v>0</v>
      </c>
      <c r="AA144" s="28">
        <f t="shared" si="28"/>
        <v>0</v>
      </c>
    </row>
    <row r="145" spans="1:27" x14ac:dyDescent="0.25">
      <c r="A145" s="1">
        <v>140</v>
      </c>
      <c r="B145" t="s">
        <v>366</v>
      </c>
      <c r="C145" s="14" t="s">
        <v>463</v>
      </c>
      <c r="D145" s="14" t="s">
        <v>458</v>
      </c>
      <c r="E145" s="5">
        <v>0</v>
      </c>
      <c r="F145" s="5">
        <v>2.8607999999999998</v>
      </c>
      <c r="G145" s="5">
        <v>2.8607999999999998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Q145" s="29"/>
      <c r="R145" s="29"/>
      <c r="S145" s="29"/>
      <c r="T145" s="29"/>
      <c r="U145" s="29"/>
      <c r="W145" s="28">
        <f t="shared" si="32"/>
        <v>2.8607999999999998</v>
      </c>
      <c r="X145" s="28">
        <f t="shared" si="25"/>
        <v>2.8607999999999998</v>
      </c>
      <c r="Y145" s="28">
        <f t="shared" si="26"/>
        <v>2.8607999999999998</v>
      </c>
      <c r="Z145" s="28">
        <f t="shared" si="27"/>
        <v>2.8607999999999998</v>
      </c>
      <c r="AA145" s="28">
        <f t="shared" si="28"/>
        <v>2.8607999999999998</v>
      </c>
    </row>
    <row r="146" spans="1:27" x14ac:dyDescent="0.25">
      <c r="A146" s="1">
        <v>141</v>
      </c>
      <c r="B146" t="s">
        <v>367</v>
      </c>
      <c r="C146" s="14" t="s">
        <v>463</v>
      </c>
      <c r="D146" s="14" t="s">
        <v>458</v>
      </c>
      <c r="E146" s="5">
        <v>0</v>
      </c>
      <c r="F146" s="5">
        <v>0</v>
      </c>
      <c r="G146" s="5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1591.261623872311</v>
      </c>
      <c r="Q146" s="29"/>
      <c r="R146" s="29"/>
      <c r="S146" s="29"/>
      <c r="T146" s="29"/>
      <c r="U146" s="29"/>
      <c r="W146" s="28">
        <f t="shared" si="32"/>
        <v>0</v>
      </c>
      <c r="X146" s="28">
        <f t="shared" si="25"/>
        <v>0</v>
      </c>
      <c r="Y146" s="28">
        <f t="shared" si="26"/>
        <v>0</v>
      </c>
      <c r="Z146" s="28">
        <f t="shared" si="27"/>
        <v>0</v>
      </c>
      <c r="AA146" s="28">
        <f t="shared" si="28"/>
        <v>1591.261623872311</v>
      </c>
    </row>
    <row r="147" spans="1:27" x14ac:dyDescent="0.25">
      <c r="A147" s="1">
        <v>142</v>
      </c>
      <c r="B147" t="s">
        <v>368</v>
      </c>
      <c r="C147" s="14" t="s">
        <v>463</v>
      </c>
      <c r="D147" s="14" t="s">
        <v>460</v>
      </c>
      <c r="E147" s="5">
        <v>0</v>
      </c>
      <c r="F147" s="5">
        <v>0</v>
      </c>
      <c r="G147" s="5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Q147" s="29"/>
      <c r="R147" s="29"/>
      <c r="S147" s="29"/>
      <c r="T147" s="29"/>
      <c r="U147" s="29"/>
      <c r="W147" s="28">
        <f t="shared" si="32"/>
        <v>0</v>
      </c>
      <c r="X147" s="28">
        <f t="shared" si="25"/>
        <v>0</v>
      </c>
      <c r="Y147" s="28">
        <f t="shared" si="26"/>
        <v>0</v>
      </c>
      <c r="Z147" s="28">
        <f t="shared" si="27"/>
        <v>0</v>
      </c>
      <c r="AA147" s="28">
        <f t="shared" si="28"/>
        <v>0</v>
      </c>
    </row>
    <row r="148" spans="1:27" x14ac:dyDescent="0.25">
      <c r="A148" s="1">
        <v>143</v>
      </c>
      <c r="B148" t="s">
        <v>369</v>
      </c>
      <c r="C148" s="14" t="s">
        <v>463</v>
      </c>
      <c r="D148" s="14" t="s">
        <v>458</v>
      </c>
      <c r="E148" s="5">
        <v>0</v>
      </c>
      <c r="F148" s="5">
        <v>0</v>
      </c>
      <c r="G148" s="5">
        <v>0</v>
      </c>
      <c r="I148" s="28">
        <v>0</v>
      </c>
      <c r="J148" s="28">
        <v>5620.1770992366419</v>
      </c>
      <c r="K148" s="28">
        <v>5683.0401110340044</v>
      </c>
      <c r="L148" s="28">
        <v>5744.0377515614164</v>
      </c>
      <c r="M148" s="28">
        <v>5803.1700208188759</v>
      </c>
      <c r="N148" s="28">
        <v>5860.2503816793896</v>
      </c>
      <c r="O148" s="28">
        <v>28541.7</v>
      </c>
      <c r="Q148" s="29">
        <f t="shared" si="29"/>
        <v>1.0733276439309465E-2</v>
      </c>
      <c r="R148" s="29">
        <f t="shared" ref="R148:T149" si="34">(M148-L148)/L148</f>
        <v>1.029454746208543E-2</v>
      </c>
      <c r="S148" s="29">
        <f t="shared" si="34"/>
        <v>9.836065573770536E-3</v>
      </c>
      <c r="T148" s="29">
        <f t="shared" si="34"/>
        <v>3.870389171293517</v>
      </c>
      <c r="U148" s="29">
        <f t="shared" si="31"/>
        <v>1.2968399281097909</v>
      </c>
      <c r="W148" s="28">
        <f t="shared" si="32"/>
        <v>0</v>
      </c>
      <c r="X148" s="28">
        <f t="shared" si="25"/>
        <v>5744.0377515614164</v>
      </c>
      <c r="Y148" s="28">
        <f t="shared" si="26"/>
        <v>5803.1700208188759</v>
      </c>
      <c r="Z148" s="28">
        <f t="shared" si="27"/>
        <v>5860.2503816793896</v>
      </c>
      <c r="AA148" s="28">
        <f t="shared" si="28"/>
        <v>28541.7</v>
      </c>
    </row>
    <row r="149" spans="1:27" x14ac:dyDescent="0.25">
      <c r="A149" s="1">
        <v>144</v>
      </c>
      <c r="B149" t="s">
        <v>370</v>
      </c>
      <c r="C149" s="14" t="s">
        <v>463</v>
      </c>
      <c r="D149" s="14" t="s">
        <v>458</v>
      </c>
      <c r="E149" s="5">
        <v>16505.28</v>
      </c>
      <c r="F149" s="5">
        <v>16647.84</v>
      </c>
      <c r="G149" s="5">
        <v>16752.383999999998</v>
      </c>
      <c r="I149" s="28">
        <v>16818.417956938018</v>
      </c>
      <c r="J149" s="28">
        <v>21427.123319754828</v>
      </c>
      <c r="K149" s="28">
        <v>21666.72637993563</v>
      </c>
      <c r="L149" s="28">
        <v>21899.168888892636</v>
      </c>
      <c r="M149" s="28">
        <v>22124.450846625848</v>
      </c>
      <c r="N149" s="28">
        <v>22342.572253135269</v>
      </c>
      <c r="O149" s="28">
        <v>36851.4</v>
      </c>
      <c r="Q149" s="29">
        <f t="shared" si="29"/>
        <v>1.0728086231441917E-2</v>
      </c>
      <c r="R149" s="29">
        <f t="shared" si="34"/>
        <v>1.0287237788621107E-2</v>
      </c>
      <c r="S149" s="29">
        <f t="shared" si="34"/>
        <v>9.8588393457316546E-3</v>
      </c>
      <c r="T149" s="29">
        <f t="shared" si="34"/>
        <v>0.64938036598846627</v>
      </c>
      <c r="U149" s="29">
        <f t="shared" si="31"/>
        <v>0.22317548104093968</v>
      </c>
      <c r="W149" s="28">
        <f t="shared" si="32"/>
        <v>16752.383999999998</v>
      </c>
      <c r="X149" s="28">
        <f t="shared" si="25"/>
        <v>16932.105020134226</v>
      </c>
      <c r="Y149" s="28">
        <f t="shared" si="26"/>
        <v>17106.289610738251</v>
      </c>
      <c r="Z149" s="28">
        <f t="shared" si="27"/>
        <v>17274.937771812078</v>
      </c>
      <c r="AA149" s="28">
        <f t="shared" si="28"/>
        <v>28492.943184499385</v>
      </c>
    </row>
    <row r="150" spans="1:27" x14ac:dyDescent="0.25">
      <c r="A150" s="1">
        <v>145</v>
      </c>
      <c r="B150" t="s">
        <v>371</v>
      </c>
      <c r="C150" s="14" t="s">
        <v>463</v>
      </c>
      <c r="D150" s="14" t="s">
        <v>458</v>
      </c>
      <c r="E150" s="5">
        <v>0</v>
      </c>
      <c r="F150" s="5">
        <v>0</v>
      </c>
      <c r="G150" s="5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Q150" s="29"/>
      <c r="R150" s="29"/>
      <c r="S150" s="29"/>
      <c r="T150" s="29"/>
      <c r="U150" s="29"/>
      <c r="W150" s="28">
        <f t="shared" si="32"/>
        <v>0</v>
      </c>
      <c r="X150" s="28">
        <f t="shared" si="25"/>
        <v>0</v>
      </c>
      <c r="Y150" s="28">
        <f t="shared" si="26"/>
        <v>0</v>
      </c>
      <c r="Z150" s="28">
        <f t="shared" si="27"/>
        <v>0</v>
      </c>
      <c r="AA150" s="28">
        <f t="shared" si="28"/>
        <v>0</v>
      </c>
    </row>
    <row r="151" spans="1:27" x14ac:dyDescent="0.25">
      <c r="A151" s="1">
        <v>146</v>
      </c>
      <c r="B151" t="s">
        <v>372</v>
      </c>
      <c r="C151" s="14" t="s">
        <v>463</v>
      </c>
      <c r="D151" s="14" t="s">
        <v>459</v>
      </c>
      <c r="E151" s="5">
        <v>0</v>
      </c>
      <c r="F151" s="5">
        <v>0</v>
      </c>
      <c r="G151" s="5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Q151" s="29"/>
      <c r="R151" s="29"/>
      <c r="S151" s="29"/>
      <c r="T151" s="29"/>
      <c r="U151" s="29"/>
      <c r="W151" s="28">
        <f t="shared" si="32"/>
        <v>0</v>
      </c>
      <c r="X151" s="28">
        <f t="shared" si="25"/>
        <v>0</v>
      </c>
      <c r="Y151" s="28">
        <f t="shared" si="26"/>
        <v>0</v>
      </c>
      <c r="Z151" s="28">
        <f t="shared" si="27"/>
        <v>0</v>
      </c>
      <c r="AA151" s="28">
        <f t="shared" si="28"/>
        <v>0</v>
      </c>
    </row>
    <row r="152" spans="1:27" x14ac:dyDescent="0.25">
      <c r="A152" s="1">
        <v>147</v>
      </c>
      <c r="B152" t="s">
        <v>373</v>
      </c>
      <c r="C152" s="14" t="s">
        <v>465</v>
      </c>
      <c r="D152" s="14" t="s">
        <v>458</v>
      </c>
      <c r="E152" s="5">
        <v>0</v>
      </c>
      <c r="F152" s="5">
        <v>0</v>
      </c>
      <c r="G152" s="5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Q152" s="29"/>
      <c r="R152" s="29"/>
      <c r="S152" s="29"/>
      <c r="T152" s="29"/>
      <c r="U152" s="29"/>
      <c r="W152" s="28">
        <f t="shared" si="32"/>
        <v>0</v>
      </c>
      <c r="X152" s="28">
        <f t="shared" si="25"/>
        <v>0</v>
      </c>
      <c r="Y152" s="28">
        <f t="shared" si="26"/>
        <v>0</v>
      </c>
      <c r="Z152" s="28">
        <f t="shared" si="27"/>
        <v>0</v>
      </c>
      <c r="AA152" s="28">
        <f t="shared" si="28"/>
        <v>0</v>
      </c>
    </row>
    <row r="153" spans="1:27" x14ac:dyDescent="0.25">
      <c r="A153" s="1">
        <v>148</v>
      </c>
      <c r="B153" t="s">
        <v>374</v>
      </c>
      <c r="C153" s="14" t="s">
        <v>463</v>
      </c>
      <c r="D153" s="14" t="s">
        <v>458</v>
      </c>
      <c r="E153" s="5">
        <v>0</v>
      </c>
      <c r="F153" s="5">
        <v>0</v>
      </c>
      <c r="G153" s="5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0</v>
      </c>
      <c r="N153" s="28">
        <v>0</v>
      </c>
      <c r="O153" s="28">
        <v>0</v>
      </c>
      <c r="Q153" s="29"/>
      <c r="R153" s="29"/>
      <c r="S153" s="29"/>
      <c r="T153" s="29"/>
      <c r="U153" s="29"/>
      <c r="W153" s="28">
        <f t="shared" si="32"/>
        <v>0</v>
      </c>
      <c r="X153" s="28">
        <f t="shared" si="25"/>
        <v>0</v>
      </c>
      <c r="Y153" s="28">
        <f t="shared" si="26"/>
        <v>0</v>
      </c>
      <c r="Z153" s="28">
        <f t="shared" si="27"/>
        <v>0</v>
      </c>
      <c r="AA153" s="28">
        <f t="shared" si="28"/>
        <v>0</v>
      </c>
    </row>
    <row r="154" spans="1:27" x14ac:dyDescent="0.25">
      <c r="A154" s="1">
        <v>149</v>
      </c>
      <c r="B154" t="s">
        <v>375</v>
      </c>
      <c r="C154" s="14" t="s">
        <v>463</v>
      </c>
      <c r="D154" s="14" t="s">
        <v>458</v>
      </c>
      <c r="E154" s="5">
        <v>0</v>
      </c>
      <c r="F154" s="5">
        <v>0</v>
      </c>
      <c r="G154" s="5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Q154" s="29"/>
      <c r="R154" s="29"/>
      <c r="S154" s="29"/>
      <c r="T154" s="29"/>
      <c r="U154" s="29"/>
      <c r="W154" s="28">
        <f t="shared" si="32"/>
        <v>0</v>
      </c>
      <c r="X154" s="28">
        <f t="shared" si="25"/>
        <v>0</v>
      </c>
      <c r="Y154" s="28">
        <f t="shared" si="26"/>
        <v>0</v>
      </c>
      <c r="Z154" s="28">
        <f t="shared" si="27"/>
        <v>0</v>
      </c>
      <c r="AA154" s="28">
        <f t="shared" si="28"/>
        <v>0</v>
      </c>
    </row>
    <row r="155" spans="1:27" x14ac:dyDescent="0.25">
      <c r="A155" s="1">
        <v>150</v>
      </c>
      <c r="B155" t="s">
        <v>376</v>
      </c>
      <c r="C155" s="14" t="s">
        <v>465</v>
      </c>
      <c r="D155" s="14" t="s">
        <v>458</v>
      </c>
      <c r="E155" s="5">
        <v>0</v>
      </c>
      <c r="F155" s="5">
        <v>0</v>
      </c>
      <c r="G155" s="5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Q155" s="29"/>
      <c r="R155" s="29"/>
      <c r="S155" s="29"/>
      <c r="T155" s="29"/>
      <c r="U155" s="29"/>
      <c r="W155" s="28">
        <f t="shared" si="32"/>
        <v>0</v>
      </c>
      <c r="X155" s="28">
        <f t="shared" si="25"/>
        <v>0</v>
      </c>
      <c r="Y155" s="28">
        <f t="shared" si="26"/>
        <v>0</v>
      </c>
      <c r="Z155" s="28">
        <f t="shared" si="27"/>
        <v>0</v>
      </c>
      <c r="AA155" s="28">
        <f t="shared" si="28"/>
        <v>0</v>
      </c>
    </row>
    <row r="156" spans="1:27" x14ac:dyDescent="0.25">
      <c r="A156" s="1">
        <v>151</v>
      </c>
      <c r="B156" t="s">
        <v>377</v>
      </c>
      <c r="C156" s="14" t="s">
        <v>463</v>
      </c>
      <c r="D156" s="14" t="s">
        <v>460</v>
      </c>
      <c r="E156" s="5">
        <v>0</v>
      </c>
      <c r="F156" s="5">
        <v>0</v>
      </c>
      <c r="G156" s="5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Q156" s="29"/>
      <c r="R156" s="29"/>
      <c r="S156" s="29"/>
      <c r="T156" s="29"/>
      <c r="U156" s="29"/>
      <c r="W156" s="28">
        <f t="shared" si="32"/>
        <v>0</v>
      </c>
      <c r="X156" s="28">
        <f t="shared" si="25"/>
        <v>0</v>
      </c>
      <c r="Y156" s="28">
        <f t="shared" si="26"/>
        <v>0</v>
      </c>
      <c r="Z156" s="28">
        <f t="shared" si="27"/>
        <v>0</v>
      </c>
      <c r="AA156" s="28">
        <f t="shared" si="28"/>
        <v>0</v>
      </c>
    </row>
    <row r="157" spans="1:27" x14ac:dyDescent="0.25">
      <c r="A157" s="1">
        <v>152</v>
      </c>
      <c r="B157" t="s">
        <v>378</v>
      </c>
      <c r="C157" s="14" t="s">
        <v>463</v>
      </c>
      <c r="D157" s="14" t="s">
        <v>459</v>
      </c>
      <c r="E157" s="5">
        <v>48035.923199999997</v>
      </c>
      <c r="F157" s="5">
        <v>50865.417600000001</v>
      </c>
      <c r="G157" s="5">
        <v>53708.6976</v>
      </c>
      <c r="I157" s="28">
        <v>46720.270062723182</v>
      </c>
      <c r="J157" s="28">
        <v>47264.72774087944</v>
      </c>
      <c r="K157" s="28">
        <v>50661.083999999995</v>
      </c>
      <c r="L157" s="28">
        <v>59732.973900000005</v>
      </c>
      <c r="M157" s="28">
        <v>68963.319499999998</v>
      </c>
      <c r="N157" s="28">
        <v>78343.609199999992</v>
      </c>
      <c r="O157" s="28">
        <v>87878.023199999996</v>
      </c>
      <c r="Q157" s="29">
        <f t="shared" si="29"/>
        <v>0.17907018926006418</v>
      </c>
      <c r="R157" s="29">
        <f>(M157-L157)/L157</f>
        <v>0.15452680483400463</v>
      </c>
      <c r="S157" s="29">
        <f>(N157-M157)/M157</f>
        <v>0.13601853518666535</v>
      </c>
      <c r="T157" s="29">
        <f>(O157-N157)/N157</f>
        <v>0.12169995864831826</v>
      </c>
      <c r="U157" s="29">
        <f t="shared" si="31"/>
        <v>0.13741509955632944</v>
      </c>
      <c r="W157" s="28">
        <f t="shared" si="32"/>
        <v>53708.6976</v>
      </c>
      <c r="X157" s="28">
        <f t="shared" si="25"/>
        <v>63326.32424414355</v>
      </c>
      <c r="Y157" s="28">
        <f t="shared" si="26"/>
        <v>73111.938791473221</v>
      </c>
      <c r="Z157" s="28">
        <f t="shared" si="27"/>
        <v>83056.517610546551</v>
      </c>
      <c r="AA157" s="28">
        <f t="shared" si="28"/>
        <v>93164.492369223386</v>
      </c>
    </row>
    <row r="158" spans="1:27" x14ac:dyDescent="0.25">
      <c r="A158" s="1">
        <v>153</v>
      </c>
      <c r="B158" t="s">
        <v>379</v>
      </c>
      <c r="C158" s="14" t="s">
        <v>463</v>
      </c>
      <c r="D158" s="14" t="s">
        <v>458</v>
      </c>
      <c r="E158" s="5">
        <v>0</v>
      </c>
      <c r="F158" s="5">
        <v>0</v>
      </c>
      <c r="G158" s="5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Q158" s="29"/>
      <c r="R158" s="29"/>
      <c r="S158" s="29"/>
      <c r="T158" s="29"/>
      <c r="U158" s="29"/>
      <c r="W158" s="28">
        <f t="shared" si="32"/>
        <v>0</v>
      </c>
      <c r="X158" s="28">
        <f t="shared" si="25"/>
        <v>0</v>
      </c>
      <c r="Y158" s="28">
        <f t="shared" si="26"/>
        <v>0</v>
      </c>
      <c r="Z158" s="28">
        <f t="shared" si="27"/>
        <v>0</v>
      </c>
      <c r="AA158" s="28">
        <f t="shared" si="28"/>
        <v>0</v>
      </c>
    </row>
    <row r="159" spans="1:27" x14ac:dyDescent="0.25">
      <c r="A159" s="1">
        <v>154</v>
      </c>
      <c r="B159" t="s">
        <v>380</v>
      </c>
      <c r="C159" s="14" t="s">
        <v>463</v>
      </c>
      <c r="D159" s="14" t="s">
        <v>459</v>
      </c>
      <c r="E159" s="5">
        <v>0</v>
      </c>
      <c r="F159" s="5">
        <v>0</v>
      </c>
      <c r="G159" s="5">
        <v>0</v>
      </c>
      <c r="I159" s="28">
        <v>0</v>
      </c>
      <c r="J159" s="28">
        <v>0</v>
      </c>
      <c r="K159" s="28">
        <v>2205.0408049965299</v>
      </c>
      <c r="L159" s="28">
        <v>2228.7383067314363</v>
      </c>
      <c r="M159" s="28">
        <v>2251.7319222761971</v>
      </c>
      <c r="N159" s="28">
        <v>2273.7870229007635</v>
      </c>
      <c r="O159" s="28">
        <v>8804.7000000000007</v>
      </c>
      <c r="Q159" s="29">
        <f t="shared" si="29"/>
        <v>1.0746967439880857E-2</v>
      </c>
      <c r="R159" s="29">
        <f>(M159-L159)/L159</f>
        <v>1.0316875460574903E-2</v>
      </c>
      <c r="S159" s="29">
        <f>(N159-M159)/M159</f>
        <v>9.7947275190164249E-3</v>
      </c>
      <c r="T159" s="29">
        <f>(O159-N159)/N159</f>
        <v>2.8722624024687602</v>
      </c>
      <c r="U159" s="29">
        <f t="shared" si="31"/>
        <v>0.96412466848278378</v>
      </c>
      <c r="W159" s="28">
        <f t="shared" si="32"/>
        <v>0</v>
      </c>
      <c r="X159" s="28">
        <f t="shared" si="25"/>
        <v>2228.7383067314363</v>
      </c>
      <c r="Y159" s="28">
        <f t="shared" si="26"/>
        <v>2251.7319222761971</v>
      </c>
      <c r="Z159" s="28">
        <f t="shared" si="27"/>
        <v>2273.7870229007635</v>
      </c>
      <c r="AA159" s="28">
        <f t="shared" si="28"/>
        <v>8804.7000000000007</v>
      </c>
    </row>
    <row r="160" spans="1:27" x14ac:dyDescent="0.25">
      <c r="A160" s="1">
        <v>155</v>
      </c>
      <c r="B160" t="s">
        <v>381</v>
      </c>
      <c r="C160" s="14" t="s">
        <v>465</v>
      </c>
      <c r="D160" s="14" t="s">
        <v>458</v>
      </c>
      <c r="E160" s="5">
        <v>0</v>
      </c>
      <c r="F160" s="5">
        <v>0</v>
      </c>
      <c r="G160" s="5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Q160" s="29"/>
      <c r="R160" s="29"/>
      <c r="S160" s="29"/>
      <c r="T160" s="29"/>
      <c r="U160" s="29"/>
      <c r="W160" s="28">
        <f t="shared" si="32"/>
        <v>0</v>
      </c>
      <c r="X160" s="28">
        <f t="shared" si="25"/>
        <v>0</v>
      </c>
      <c r="Y160" s="28">
        <f t="shared" si="26"/>
        <v>0</v>
      </c>
      <c r="Z160" s="28">
        <f t="shared" si="27"/>
        <v>0</v>
      </c>
      <c r="AA160" s="28">
        <f t="shared" si="28"/>
        <v>0</v>
      </c>
    </row>
    <row r="161" spans="1:27" x14ac:dyDescent="0.25">
      <c r="A161" s="1">
        <v>156</v>
      </c>
      <c r="B161" t="s">
        <v>382</v>
      </c>
      <c r="C161" s="14" t="s">
        <v>463</v>
      </c>
      <c r="D161" s="14" t="s">
        <v>459</v>
      </c>
      <c r="E161" s="5">
        <v>0</v>
      </c>
      <c r="F161" s="5">
        <v>0</v>
      </c>
      <c r="G161" s="5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Q161" s="29"/>
      <c r="R161" s="29"/>
      <c r="S161" s="29"/>
      <c r="T161" s="29"/>
      <c r="U161" s="29"/>
      <c r="W161" s="28">
        <f t="shared" si="32"/>
        <v>0</v>
      </c>
      <c r="X161" s="28">
        <f t="shared" si="25"/>
        <v>0</v>
      </c>
      <c r="Y161" s="28">
        <f t="shared" si="26"/>
        <v>0</v>
      </c>
      <c r="Z161" s="28">
        <f t="shared" si="27"/>
        <v>0</v>
      </c>
      <c r="AA161" s="28">
        <f t="shared" si="28"/>
        <v>0</v>
      </c>
    </row>
    <row r="162" spans="1:27" x14ac:dyDescent="0.25">
      <c r="A162" s="1">
        <v>157</v>
      </c>
      <c r="B162" t="s">
        <v>383</v>
      </c>
      <c r="C162" s="14" t="s">
        <v>463</v>
      </c>
      <c r="D162" s="14" t="s">
        <v>459</v>
      </c>
      <c r="E162" s="5">
        <v>13866.942499999999</v>
      </c>
      <c r="F162" s="5">
        <v>14087.426799999999</v>
      </c>
      <c r="G162" s="5">
        <v>14311.4169</v>
      </c>
      <c r="I162" s="28">
        <v>11368.771656027295</v>
      </c>
      <c r="J162" s="28">
        <v>11501.236225278997</v>
      </c>
      <c r="K162" s="28">
        <v>11630.389180299406</v>
      </c>
      <c r="L162" s="28">
        <v>11754.574713972877</v>
      </c>
      <c r="M162" s="28">
        <v>11875.448633415055</v>
      </c>
      <c r="N162" s="28">
        <v>11993.010938625939</v>
      </c>
      <c r="O162" s="28">
        <v>12105.605822489886</v>
      </c>
      <c r="Q162" s="29">
        <f t="shared" si="29"/>
        <v>1.067767653758553E-2</v>
      </c>
      <c r="R162" s="29">
        <f>(M162-L162)/L162</f>
        <v>1.0283138470207072E-2</v>
      </c>
      <c r="S162" s="29">
        <f>(N162-M162)/M162</f>
        <v>9.8996095928610226E-3</v>
      </c>
      <c r="T162" s="29">
        <f>(O162-N162)/N162</f>
        <v>9.3883749827420038E-3</v>
      </c>
      <c r="U162" s="29">
        <f t="shared" si="31"/>
        <v>9.8570410152700322E-3</v>
      </c>
      <c r="W162" s="28">
        <f t="shared" si="32"/>
        <v>14311.4169</v>
      </c>
      <c r="X162" s="28">
        <f t="shared" si="25"/>
        <v>14464.229580452735</v>
      </c>
      <c r="Y162" s="28">
        <f t="shared" si="26"/>
        <v>14612.967256093396</v>
      </c>
      <c r="Z162" s="28">
        <f t="shared" si="27"/>
        <v>14757.629926921982</v>
      </c>
      <c r="AA162" s="28">
        <f t="shared" si="28"/>
        <v>14896.18009053246</v>
      </c>
    </row>
    <row r="163" spans="1:27" x14ac:dyDescent="0.25">
      <c r="A163" s="1">
        <v>158</v>
      </c>
      <c r="B163" t="s">
        <v>384</v>
      </c>
      <c r="C163" s="14" t="s">
        <v>464</v>
      </c>
      <c r="D163" s="14" t="s">
        <v>460</v>
      </c>
      <c r="E163" s="5">
        <v>0</v>
      </c>
      <c r="F163" s="5">
        <v>0</v>
      </c>
      <c r="G163" s="5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Q163" s="29"/>
      <c r="R163" s="29"/>
      <c r="S163" s="29"/>
      <c r="T163" s="29"/>
      <c r="U163" s="29"/>
      <c r="W163" s="28">
        <f t="shared" si="32"/>
        <v>0</v>
      </c>
      <c r="X163" s="28">
        <f t="shared" si="25"/>
        <v>0</v>
      </c>
      <c r="Y163" s="28">
        <f t="shared" si="26"/>
        <v>0</v>
      </c>
      <c r="Z163" s="28">
        <f t="shared" si="27"/>
        <v>0</v>
      </c>
      <c r="AA163" s="28">
        <f t="shared" si="28"/>
        <v>0</v>
      </c>
    </row>
    <row r="164" spans="1:27" x14ac:dyDescent="0.25">
      <c r="A164" s="1">
        <v>159</v>
      </c>
      <c r="B164" t="s">
        <v>385</v>
      </c>
      <c r="C164" s="14" t="s">
        <v>463</v>
      </c>
      <c r="D164" s="14" t="s">
        <v>460</v>
      </c>
      <c r="E164" s="5">
        <v>24924.965400000001</v>
      </c>
      <c r="F164" s="5">
        <v>25341.212299999999</v>
      </c>
      <c r="G164" s="5">
        <v>25764.410599999999</v>
      </c>
      <c r="I164" s="28">
        <v>24625</v>
      </c>
      <c r="J164" s="28">
        <v>24912</v>
      </c>
      <c r="K164" s="28">
        <v>25190</v>
      </c>
      <c r="L164" s="28">
        <v>25460</v>
      </c>
      <c r="M164" s="28">
        <v>25722</v>
      </c>
      <c r="N164" s="28">
        <v>25976</v>
      </c>
      <c r="O164" s="28">
        <v>26221</v>
      </c>
      <c r="Q164" s="29">
        <f t="shared" si="29"/>
        <v>1.0718539102818579E-2</v>
      </c>
      <c r="R164" s="29">
        <f>(M164-L164)/L164</f>
        <v>1.0290652003142184E-2</v>
      </c>
      <c r="S164" s="29">
        <f>(N164-M164)/M164</f>
        <v>9.8748153331778242E-3</v>
      </c>
      <c r="T164" s="29">
        <f>(O164-N164)/N164</f>
        <v>9.4317831844779789E-3</v>
      </c>
      <c r="U164" s="29">
        <f t="shared" si="31"/>
        <v>9.8657501735993289E-3</v>
      </c>
      <c r="W164" s="28">
        <f t="shared" si="32"/>
        <v>25764.410599999999</v>
      </c>
      <c r="X164" s="28">
        <f t="shared" si="25"/>
        <v>26040.567442477175</v>
      </c>
      <c r="Y164" s="28">
        <f t="shared" si="26"/>
        <v>26308.541859992063</v>
      </c>
      <c r="Z164" s="28">
        <f t="shared" si="27"/>
        <v>26568.333852544663</v>
      </c>
      <c r="AA164" s="28">
        <f t="shared" si="28"/>
        <v>26818.92061701469</v>
      </c>
    </row>
    <row r="165" spans="1:27" x14ac:dyDescent="0.25">
      <c r="A165" s="1">
        <v>160</v>
      </c>
      <c r="B165" t="s">
        <v>386</v>
      </c>
      <c r="C165" s="14" t="s">
        <v>463</v>
      </c>
      <c r="D165" s="14" t="s">
        <v>459</v>
      </c>
      <c r="E165" s="5">
        <v>0</v>
      </c>
      <c r="F165" s="5">
        <v>0</v>
      </c>
      <c r="G165" s="5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Q165" s="29"/>
      <c r="R165" s="29"/>
      <c r="S165" s="29"/>
      <c r="T165" s="29"/>
      <c r="U165" s="29"/>
      <c r="W165" s="28">
        <f t="shared" si="32"/>
        <v>0</v>
      </c>
      <c r="X165" s="28">
        <f t="shared" si="25"/>
        <v>0</v>
      </c>
      <c r="Y165" s="28">
        <f t="shared" si="26"/>
        <v>0</v>
      </c>
      <c r="Z165" s="28">
        <f t="shared" si="27"/>
        <v>0</v>
      </c>
      <c r="AA165" s="28">
        <f t="shared" si="28"/>
        <v>0</v>
      </c>
    </row>
    <row r="166" spans="1:27" x14ac:dyDescent="0.25">
      <c r="A166" s="1">
        <v>161</v>
      </c>
      <c r="B166" t="s">
        <v>387</v>
      </c>
      <c r="C166" s="14" t="s">
        <v>463</v>
      </c>
      <c r="D166" s="14" t="s">
        <v>460</v>
      </c>
      <c r="E166" s="5">
        <v>0</v>
      </c>
      <c r="F166" s="5">
        <v>0</v>
      </c>
      <c r="G166" s="5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1423.0598</v>
      </c>
      <c r="N166" s="28">
        <v>1437.1867999999999</v>
      </c>
      <c r="O166" s="28">
        <v>1450.8428999999999</v>
      </c>
      <c r="Q166" s="29"/>
      <c r="R166" s="29"/>
      <c r="S166" s="29">
        <f>(N166-M166)/M166</f>
        <v>9.927200529450661E-3</v>
      </c>
      <c r="T166" s="29">
        <f>(O166-N166)/N166</f>
        <v>9.5019659239842201E-3</v>
      </c>
      <c r="U166" s="29">
        <f t="shared" si="31"/>
        <v>9.7145832267174406E-3</v>
      </c>
      <c r="W166" s="28">
        <f t="shared" si="32"/>
        <v>0</v>
      </c>
      <c r="X166" s="28">
        <f t="shared" si="25"/>
        <v>0</v>
      </c>
      <c r="Y166" s="28">
        <f t="shared" si="26"/>
        <v>1423.0598</v>
      </c>
      <c r="Z166" s="28">
        <f t="shared" si="27"/>
        <v>1437.1867999999999</v>
      </c>
      <c r="AA166" s="28">
        <f t="shared" si="28"/>
        <v>1450.8428999999999</v>
      </c>
    </row>
    <row r="167" spans="1:27" x14ac:dyDescent="0.25">
      <c r="A167" s="1">
        <v>162</v>
      </c>
      <c r="B167" t="s">
        <v>388</v>
      </c>
      <c r="C167" s="14" t="s">
        <v>463</v>
      </c>
      <c r="D167" s="14" t="s">
        <v>460</v>
      </c>
      <c r="E167" s="5">
        <v>8305.0938999999998</v>
      </c>
      <c r="F167" s="5">
        <v>8313.3989999999994</v>
      </c>
      <c r="G167" s="5">
        <v>8321.7124000000003</v>
      </c>
      <c r="I167" s="28">
        <v>8597</v>
      </c>
      <c r="J167" s="28">
        <v>8697</v>
      </c>
      <c r="K167" s="28">
        <v>8795</v>
      </c>
      <c r="L167" s="28">
        <v>8889</v>
      </c>
      <c r="M167" s="28">
        <v>8980</v>
      </c>
      <c r="N167" s="28">
        <v>9069</v>
      </c>
      <c r="O167" s="28">
        <v>9155</v>
      </c>
      <c r="Q167" s="29">
        <f t="shared" si="29"/>
        <v>1.0687890847072201E-2</v>
      </c>
      <c r="R167" s="29">
        <f>(M167-L167)/L167</f>
        <v>1.0237372032849589E-2</v>
      </c>
      <c r="S167" s="29">
        <f>(N167-M167)/M167</f>
        <v>9.9109131403118042E-3</v>
      </c>
      <c r="T167" s="29">
        <f>(O167-N167)/N167</f>
        <v>9.4828536773624433E-3</v>
      </c>
      <c r="U167" s="29">
        <f t="shared" si="31"/>
        <v>9.877046283507945E-3</v>
      </c>
      <c r="W167" s="28">
        <f t="shared" si="32"/>
        <v>8321.7124000000003</v>
      </c>
      <c r="X167" s="28">
        <f t="shared" si="25"/>
        <v>8410.6539537919271</v>
      </c>
      <c r="Y167" s="28">
        <f t="shared" si="26"/>
        <v>8496.7569473564527</v>
      </c>
      <c r="Z167" s="28">
        <f t="shared" si="27"/>
        <v>8580.9675674360442</v>
      </c>
      <c r="AA167" s="28">
        <f t="shared" si="28"/>
        <v>8662.3396272882328</v>
      </c>
    </row>
    <row r="168" spans="1:27" x14ac:dyDescent="0.25">
      <c r="A168" s="1">
        <v>163</v>
      </c>
      <c r="B168" t="s">
        <v>389</v>
      </c>
      <c r="C168" s="14" t="s">
        <v>463</v>
      </c>
      <c r="D168" s="14" t="s">
        <v>460</v>
      </c>
      <c r="E168" s="5">
        <v>0</v>
      </c>
      <c r="F168" s="5">
        <v>0</v>
      </c>
      <c r="G168" s="5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Q168" s="29"/>
      <c r="R168" s="29"/>
      <c r="S168" s="29"/>
      <c r="T168" s="29"/>
      <c r="U168" s="29" t="e">
        <f t="shared" si="31"/>
        <v>#DIV/0!</v>
      </c>
      <c r="W168" s="28">
        <f t="shared" si="32"/>
        <v>0</v>
      </c>
      <c r="X168" s="28">
        <f t="shared" si="25"/>
        <v>0</v>
      </c>
      <c r="Y168" s="28">
        <f t="shared" si="26"/>
        <v>0</v>
      </c>
      <c r="Z168" s="28">
        <f t="shared" si="27"/>
        <v>0</v>
      </c>
      <c r="AA168" s="28">
        <f t="shared" si="28"/>
        <v>0</v>
      </c>
    </row>
    <row r="169" spans="1:27" x14ac:dyDescent="0.25">
      <c r="A169" s="1">
        <v>164</v>
      </c>
      <c r="B169" t="s">
        <v>390</v>
      </c>
      <c r="C169" s="14" t="s">
        <v>463</v>
      </c>
      <c r="D169" s="14" t="s">
        <v>458</v>
      </c>
      <c r="E169" s="5">
        <v>0</v>
      </c>
      <c r="F169" s="5">
        <v>0</v>
      </c>
      <c r="G169" s="5">
        <v>0</v>
      </c>
      <c r="I169" s="28">
        <v>0</v>
      </c>
      <c r="J169" s="28">
        <v>0</v>
      </c>
      <c r="K169" s="28">
        <v>0</v>
      </c>
      <c r="L169" s="28">
        <v>0</v>
      </c>
      <c r="M169" s="28">
        <v>2230.5</v>
      </c>
      <c r="N169" s="28">
        <v>4504.8</v>
      </c>
      <c r="O169" s="28">
        <v>6821.0999999999995</v>
      </c>
      <c r="Q169" s="29"/>
      <c r="R169" s="29"/>
      <c r="S169" s="29">
        <f t="shared" ref="S169:T171" si="35">(N169-M169)/M169</f>
        <v>1.0196368527236046</v>
      </c>
      <c r="T169" s="29">
        <f t="shared" si="35"/>
        <v>0.51418486947256237</v>
      </c>
      <c r="U169" s="29">
        <f t="shared" si="31"/>
        <v>0.76691086109808349</v>
      </c>
      <c r="W169" s="28">
        <f t="shared" si="32"/>
        <v>0</v>
      </c>
      <c r="X169" s="28">
        <f t="shared" si="25"/>
        <v>0</v>
      </c>
      <c r="Y169" s="28">
        <f t="shared" si="26"/>
        <v>2230.5</v>
      </c>
      <c r="Z169" s="28">
        <f t="shared" si="27"/>
        <v>4504.8</v>
      </c>
      <c r="AA169" s="28">
        <f t="shared" si="28"/>
        <v>6821.0999999999995</v>
      </c>
    </row>
    <row r="170" spans="1:27" x14ac:dyDescent="0.25">
      <c r="A170" s="1">
        <v>165</v>
      </c>
      <c r="B170" t="s">
        <v>391</v>
      </c>
      <c r="C170" s="14" t="s">
        <v>463</v>
      </c>
      <c r="D170" s="14" t="s">
        <v>458</v>
      </c>
      <c r="E170" s="5">
        <v>0</v>
      </c>
      <c r="F170" s="5">
        <v>0</v>
      </c>
      <c r="G170" s="5">
        <v>0</v>
      </c>
      <c r="I170" s="28">
        <v>0</v>
      </c>
      <c r="J170" s="28">
        <v>0</v>
      </c>
      <c r="K170" s="28">
        <v>0</v>
      </c>
      <c r="L170" s="28">
        <v>409.35572519083968</v>
      </c>
      <c r="M170" s="28">
        <v>413.53282442748093</v>
      </c>
      <c r="N170" s="28">
        <v>417.3618320610687</v>
      </c>
      <c r="O170" s="28">
        <v>421.53893129770995</v>
      </c>
      <c r="Q170" s="29"/>
      <c r="R170" s="29">
        <f>(M170-L170)/L170</f>
        <v>1.0204081632653142E-2</v>
      </c>
      <c r="S170" s="29">
        <f t="shared" si="35"/>
        <v>9.259259259259205E-3</v>
      </c>
      <c r="T170" s="29">
        <f t="shared" si="35"/>
        <v>1.0008340283569721E-2</v>
      </c>
      <c r="U170" s="29">
        <f t="shared" si="31"/>
        <v>9.8238937251606887E-3</v>
      </c>
      <c r="W170" s="28">
        <f t="shared" si="32"/>
        <v>0</v>
      </c>
      <c r="X170" s="28">
        <f t="shared" si="25"/>
        <v>409.35572519083968</v>
      </c>
      <c r="Y170" s="28">
        <f t="shared" si="26"/>
        <v>413.53282442748093</v>
      </c>
      <c r="Z170" s="28">
        <f t="shared" si="27"/>
        <v>417.3618320610687</v>
      </c>
      <c r="AA170" s="28">
        <f t="shared" si="28"/>
        <v>421.53893129770995</v>
      </c>
    </row>
    <row r="171" spans="1:27" x14ac:dyDescent="0.25">
      <c r="A171" s="1">
        <v>166</v>
      </c>
      <c r="B171" t="s">
        <v>392</v>
      </c>
      <c r="C171" s="14" t="s">
        <v>465</v>
      </c>
      <c r="D171" s="14" t="s">
        <v>458</v>
      </c>
      <c r="E171" s="5">
        <v>17350.951499999999</v>
      </c>
      <c r="F171" s="5">
        <v>17389.123599999999</v>
      </c>
      <c r="G171" s="5">
        <v>17427.379700000001</v>
      </c>
      <c r="I171" s="28">
        <v>17896.803625358818</v>
      </c>
      <c r="J171" s="28">
        <v>18105.770669214584</v>
      </c>
      <c r="K171" s="28">
        <v>18308.148662137959</v>
      </c>
      <c r="L171" s="28">
        <v>18503.937604128947</v>
      </c>
      <c r="M171" s="28">
        <v>18695.020081168226</v>
      </c>
      <c r="N171" s="28">
        <v>18879.513507275118</v>
      </c>
      <c r="O171" s="28">
        <v>19057.417882449619</v>
      </c>
      <c r="Q171" s="29">
        <f t="shared" si="29"/>
        <v>1.0694087403599029E-2</v>
      </c>
      <c r="R171" s="29">
        <f>(M171-L171)/L171</f>
        <v>1.0326584596601822E-2</v>
      </c>
      <c r="S171" s="29">
        <f t="shared" si="35"/>
        <v>9.868586677408012E-3</v>
      </c>
      <c r="T171" s="29">
        <f t="shared" si="35"/>
        <v>9.4231440394873887E-3</v>
      </c>
      <c r="U171" s="29">
        <f t="shared" si="31"/>
        <v>9.8727717711657396E-3</v>
      </c>
      <c r="W171" s="28">
        <f t="shared" si="32"/>
        <v>17427.379700000001</v>
      </c>
      <c r="X171" s="28">
        <f t="shared" si="25"/>
        <v>17613.749621727507</v>
      </c>
      <c r="Y171" s="28">
        <f t="shared" si="26"/>
        <v>17795.639497259639</v>
      </c>
      <c r="Z171" s="28">
        <f t="shared" si="27"/>
        <v>17971.257308118249</v>
      </c>
      <c r="AA171" s="28">
        <f t="shared" si="28"/>
        <v>18140.603054303338</v>
      </c>
    </row>
    <row r="172" spans="1:27" x14ac:dyDescent="0.25">
      <c r="A172" s="1">
        <v>167</v>
      </c>
      <c r="B172" t="s">
        <v>393</v>
      </c>
      <c r="C172" s="14" t="s">
        <v>464</v>
      </c>
      <c r="D172" s="14" t="s">
        <v>460</v>
      </c>
      <c r="E172" s="5">
        <v>0</v>
      </c>
      <c r="F172" s="5">
        <v>0</v>
      </c>
      <c r="G172" s="5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Q172" s="29"/>
      <c r="R172" s="29"/>
      <c r="S172" s="29"/>
      <c r="T172" s="29"/>
      <c r="U172" s="29"/>
      <c r="W172" s="28">
        <f t="shared" si="32"/>
        <v>0</v>
      </c>
      <c r="X172" s="28">
        <f t="shared" si="25"/>
        <v>0</v>
      </c>
      <c r="Y172" s="28">
        <f t="shared" si="26"/>
        <v>0</v>
      </c>
      <c r="Z172" s="28">
        <f t="shared" si="27"/>
        <v>0</v>
      </c>
      <c r="AA172" s="28">
        <f t="shared" si="28"/>
        <v>0</v>
      </c>
    </row>
    <row r="173" spans="1:27" x14ac:dyDescent="0.25">
      <c r="A173" s="1">
        <v>168</v>
      </c>
      <c r="B173" t="s">
        <v>394</v>
      </c>
      <c r="C173" s="14" t="s">
        <v>465</v>
      </c>
      <c r="D173" s="14" t="s">
        <v>458</v>
      </c>
      <c r="E173" s="5">
        <v>5379.7824000000001</v>
      </c>
      <c r="F173" s="5">
        <v>5382.9120000000003</v>
      </c>
      <c r="G173" s="5">
        <v>6390.6432000000004</v>
      </c>
      <c r="I173" s="28">
        <v>3856.3685215294086</v>
      </c>
      <c r="J173" s="28">
        <v>3901.1014409187355</v>
      </c>
      <c r="K173" s="28">
        <v>3944.7486098374475</v>
      </c>
      <c r="L173" s="28">
        <v>3987.0928781914222</v>
      </c>
      <c r="M173" s="28">
        <v>4028.1342459806592</v>
      </c>
      <c r="N173" s="28">
        <v>4067.8727132051586</v>
      </c>
      <c r="O173" s="28">
        <v>4106.3082798649202</v>
      </c>
      <c r="Q173" s="29">
        <f t="shared" si="29"/>
        <v>1.0734338874821127E-2</v>
      </c>
      <c r="R173" s="29">
        <f t="shared" ref="R173:T177" si="36">(M173-L173)/L173</f>
        <v>1.029355699580636E-2</v>
      </c>
      <c r="S173" s="29">
        <f t="shared" si="36"/>
        <v>9.8652291105121599E-3</v>
      </c>
      <c r="T173" s="29">
        <f t="shared" si="36"/>
        <v>9.4485667004751261E-3</v>
      </c>
      <c r="U173" s="29">
        <f t="shared" si="31"/>
        <v>9.8691176022645492E-3</v>
      </c>
      <c r="W173" s="28">
        <f t="shared" si="32"/>
        <v>6390.6432000000004</v>
      </c>
      <c r="X173" s="28">
        <f t="shared" si="25"/>
        <v>6459.2425297368718</v>
      </c>
      <c r="Y173" s="28">
        <f t="shared" si="26"/>
        <v>6525.7311108664544</v>
      </c>
      <c r="Z173" s="28">
        <f t="shared" si="27"/>
        <v>6590.1089433887491</v>
      </c>
      <c r="AA173" s="28">
        <f t="shared" si="28"/>
        <v>6652.3760273037551</v>
      </c>
    </row>
    <row r="174" spans="1:27" x14ac:dyDescent="0.25">
      <c r="A174" s="1">
        <v>169</v>
      </c>
      <c r="B174" t="s">
        <v>395</v>
      </c>
      <c r="C174" s="14" t="s">
        <v>463</v>
      </c>
      <c r="D174" s="14" t="s">
        <v>459</v>
      </c>
      <c r="E174" s="5">
        <v>12273.2256</v>
      </c>
      <c r="F174" s="5">
        <v>12394.953600000001</v>
      </c>
      <c r="G174" s="5">
        <v>12531.8976</v>
      </c>
      <c r="I174" s="28">
        <v>12476.734481675287</v>
      </c>
      <c r="J174" s="28">
        <v>12622.287053668422</v>
      </c>
      <c r="K174" s="28">
        <v>16620.223300000001</v>
      </c>
      <c r="L174" s="28">
        <v>20879.319200000002</v>
      </c>
      <c r="M174" s="28">
        <v>25213.944799999997</v>
      </c>
      <c r="N174" s="28">
        <v>29622.600000000002</v>
      </c>
      <c r="O174" s="28">
        <v>29902.5</v>
      </c>
      <c r="Q174" s="29">
        <f t="shared" si="29"/>
        <v>0.25625984820552922</v>
      </c>
      <c r="R174" s="29">
        <f t="shared" si="36"/>
        <v>0.20760378049108016</v>
      </c>
      <c r="S174" s="29">
        <f t="shared" si="36"/>
        <v>0.1748498791034081</v>
      </c>
      <c r="T174" s="29">
        <f t="shared" si="36"/>
        <v>9.4488667436348536E-3</v>
      </c>
      <c r="U174" s="29">
        <f t="shared" si="31"/>
        <v>0.13063417544604106</v>
      </c>
      <c r="W174" s="28">
        <f t="shared" si="32"/>
        <v>12531.8976</v>
      </c>
      <c r="X174" s="28">
        <f t="shared" si="25"/>
        <v>15743.319776703236</v>
      </c>
      <c r="Y174" s="28">
        <f t="shared" si="26"/>
        <v>19011.692479826816</v>
      </c>
      <c r="Z174" s="28">
        <f t="shared" si="27"/>
        <v>22335.884611475707</v>
      </c>
      <c r="AA174" s="28">
        <f t="shared" si="28"/>
        <v>22546.933408770743</v>
      </c>
    </row>
    <row r="175" spans="1:27" x14ac:dyDescent="0.25">
      <c r="A175" s="1">
        <v>170</v>
      </c>
      <c r="B175" t="s">
        <v>396</v>
      </c>
      <c r="C175" s="14" t="s">
        <v>463</v>
      </c>
      <c r="D175" s="14" t="s">
        <v>459</v>
      </c>
      <c r="E175" s="5">
        <v>87572.972399999999</v>
      </c>
      <c r="F175" s="5">
        <v>88256.041599999997</v>
      </c>
      <c r="G175" s="5">
        <v>88944.438699999999</v>
      </c>
      <c r="I175" s="28">
        <v>88830.066125120589</v>
      </c>
      <c r="J175" s="28">
        <v>89864.636725052318</v>
      </c>
      <c r="K175" s="28">
        <v>90869.619986568476</v>
      </c>
      <c r="L175" s="28">
        <v>91845.015909669033</v>
      </c>
      <c r="M175" s="28">
        <v>92789.838249740147</v>
      </c>
      <c r="N175" s="28">
        <v>93705.073251395675</v>
      </c>
      <c r="O175" s="28">
        <v>94588.748425407917</v>
      </c>
      <c r="Q175" s="29">
        <f t="shared" si="29"/>
        <v>1.0734015650607229E-2</v>
      </c>
      <c r="R175" s="29">
        <f t="shared" si="36"/>
        <v>1.0287137856237742E-2</v>
      </c>
      <c r="S175" s="29">
        <f t="shared" si="36"/>
        <v>9.8635262106202826E-3</v>
      </c>
      <c r="T175" s="29">
        <f t="shared" si="36"/>
        <v>9.4303877404960032E-3</v>
      </c>
      <c r="U175" s="29">
        <f t="shared" si="31"/>
        <v>9.8603506024513426E-3</v>
      </c>
      <c r="W175" s="28">
        <f t="shared" si="32"/>
        <v>88944.438699999999</v>
      </c>
      <c r="X175" s="28">
        <f t="shared" si="25"/>
        <v>89899.169697040285</v>
      </c>
      <c r="Y175" s="28">
        <f t="shared" si="26"/>
        <v>90823.974848875048</v>
      </c>
      <c r="Z175" s="28">
        <f t="shared" si="27"/>
        <v>91719.819505349646</v>
      </c>
      <c r="AA175" s="28">
        <f t="shared" si="28"/>
        <v>92584.772966773395</v>
      </c>
    </row>
    <row r="176" spans="1:27" x14ac:dyDescent="0.25">
      <c r="A176" s="1">
        <v>171</v>
      </c>
      <c r="B176" t="s">
        <v>397</v>
      </c>
      <c r="C176" s="14" t="s">
        <v>464</v>
      </c>
      <c r="D176" s="14" t="s">
        <v>460</v>
      </c>
      <c r="E176" s="5">
        <v>14904.4385</v>
      </c>
      <c r="F176" s="5">
        <v>14952.1327</v>
      </c>
      <c r="G176" s="5">
        <v>14999.979499999999</v>
      </c>
      <c r="I176" s="28">
        <v>15327</v>
      </c>
      <c r="J176" s="28">
        <v>15506</v>
      </c>
      <c r="K176" s="28">
        <v>15679</v>
      </c>
      <c r="L176" s="28">
        <v>15848</v>
      </c>
      <c r="M176" s="28">
        <v>16011</v>
      </c>
      <c r="N176" s="28">
        <v>16168</v>
      </c>
      <c r="O176" s="28">
        <v>16321</v>
      </c>
      <c r="Q176" s="29">
        <f t="shared" si="29"/>
        <v>1.0778748644683972E-2</v>
      </c>
      <c r="R176" s="29">
        <f t="shared" si="36"/>
        <v>1.0285209490156487E-2</v>
      </c>
      <c r="S176" s="29">
        <f t="shared" si="36"/>
        <v>9.8057585410030595E-3</v>
      </c>
      <c r="T176" s="29">
        <f t="shared" si="36"/>
        <v>9.4631370608609603E-3</v>
      </c>
      <c r="U176" s="29">
        <f t="shared" si="31"/>
        <v>9.8513683640068361E-3</v>
      </c>
      <c r="W176" s="28">
        <f t="shared" si="32"/>
        <v>14999.979499999999</v>
      </c>
      <c r="X176" s="28">
        <f t="shared" si="25"/>
        <v>15161.660508705912</v>
      </c>
      <c r="Y176" s="28">
        <f t="shared" si="26"/>
        <v>15317.601363256585</v>
      </c>
      <c r="Z176" s="28">
        <f t="shared" si="27"/>
        <v>15467.802063652016</v>
      </c>
      <c r="AA176" s="28">
        <f t="shared" si="28"/>
        <v>15614.175994610621</v>
      </c>
    </row>
    <row r="177" spans="1:27" x14ac:dyDescent="0.25">
      <c r="A177" s="1">
        <v>172</v>
      </c>
      <c r="B177" t="s">
        <v>398</v>
      </c>
      <c r="C177" s="14" t="s">
        <v>463</v>
      </c>
      <c r="D177" s="14" t="s">
        <v>458</v>
      </c>
      <c r="E177" s="5">
        <v>30787.344000000001</v>
      </c>
      <c r="F177" s="5">
        <v>31138.128000000001</v>
      </c>
      <c r="G177" s="5">
        <v>31301.423999999999</v>
      </c>
      <c r="I177" s="28">
        <v>30651.083988942639</v>
      </c>
      <c r="J177" s="28">
        <v>31008.038309949265</v>
      </c>
      <c r="K177" s="28">
        <v>31355.140388550186</v>
      </c>
      <c r="L177" s="28">
        <v>31691.632359944968</v>
      </c>
      <c r="M177" s="28">
        <v>32017.514224133607</v>
      </c>
      <c r="N177" s="28">
        <v>32333.543845916545</v>
      </c>
      <c r="O177" s="28">
        <v>38759.4</v>
      </c>
      <c r="Q177" s="29">
        <f t="shared" si="29"/>
        <v>1.0731636574577649E-2</v>
      </c>
      <c r="R177" s="29">
        <f t="shared" si="36"/>
        <v>1.0282899299328015E-2</v>
      </c>
      <c r="S177" s="29">
        <f t="shared" si="36"/>
        <v>9.8705233507705246E-3</v>
      </c>
      <c r="T177" s="29">
        <f t="shared" si="36"/>
        <v>0.19873652528487032</v>
      </c>
      <c r="U177" s="29">
        <f t="shared" si="31"/>
        <v>7.2963315978322951E-2</v>
      </c>
      <c r="W177" s="28">
        <f t="shared" si="32"/>
        <v>31301.423999999999</v>
      </c>
      <c r="X177" s="28">
        <f t="shared" si="25"/>
        <v>31637.339506634758</v>
      </c>
      <c r="Y177" s="28">
        <f t="shared" si="26"/>
        <v>31962.663082880135</v>
      </c>
      <c r="Z177" s="28">
        <f t="shared" si="27"/>
        <v>32278.151295192514</v>
      </c>
      <c r="AA177" s="28">
        <f t="shared" si="28"/>
        <v>38692.99892621841</v>
      </c>
    </row>
    <row r="178" spans="1:27" x14ac:dyDescent="0.25">
      <c r="A178" s="1">
        <v>173</v>
      </c>
      <c r="B178" t="s">
        <v>399</v>
      </c>
      <c r="C178" s="14" t="s">
        <v>464</v>
      </c>
      <c r="D178" s="14" t="s">
        <v>460</v>
      </c>
      <c r="E178" s="5">
        <v>0</v>
      </c>
      <c r="F178" s="5">
        <v>0</v>
      </c>
      <c r="G178" s="5">
        <v>0</v>
      </c>
      <c r="I178" s="28">
        <v>0</v>
      </c>
      <c r="J178" s="28">
        <v>0</v>
      </c>
      <c r="K178" s="28">
        <v>0</v>
      </c>
      <c r="L178" s="28">
        <v>0</v>
      </c>
      <c r="M178" s="28">
        <v>0</v>
      </c>
      <c r="N178" s="28">
        <v>0</v>
      </c>
      <c r="O178" s="28">
        <v>0</v>
      </c>
      <c r="Q178" s="29"/>
      <c r="R178" s="29"/>
      <c r="S178" s="29"/>
      <c r="T178" s="29"/>
      <c r="U178" s="29"/>
      <c r="W178" s="28">
        <f t="shared" si="32"/>
        <v>0</v>
      </c>
      <c r="X178" s="28">
        <f t="shared" si="25"/>
        <v>0</v>
      </c>
      <c r="Y178" s="28">
        <f t="shared" si="26"/>
        <v>0</v>
      </c>
      <c r="Z178" s="28">
        <f t="shared" si="27"/>
        <v>0</v>
      </c>
      <c r="AA178" s="28">
        <f t="shared" si="28"/>
        <v>0</v>
      </c>
    </row>
    <row r="179" spans="1:27" x14ac:dyDescent="0.25">
      <c r="A179" s="1">
        <v>174</v>
      </c>
      <c r="B179" t="s">
        <v>400</v>
      </c>
      <c r="C179" s="14" t="s">
        <v>464</v>
      </c>
      <c r="D179" s="14" t="s">
        <v>460</v>
      </c>
      <c r="E179" s="5">
        <v>0</v>
      </c>
      <c r="F179" s="5">
        <v>0</v>
      </c>
      <c r="G179" s="5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Q179" s="29"/>
      <c r="R179" s="29"/>
      <c r="S179" s="29"/>
      <c r="T179" s="29"/>
      <c r="U179" s="29"/>
      <c r="W179" s="28">
        <f t="shared" si="32"/>
        <v>0</v>
      </c>
      <c r="X179" s="28">
        <f t="shared" si="25"/>
        <v>0</v>
      </c>
      <c r="Y179" s="28">
        <f t="shared" si="26"/>
        <v>0</v>
      </c>
      <c r="Z179" s="28">
        <f t="shared" si="27"/>
        <v>0</v>
      </c>
      <c r="AA179" s="28">
        <f t="shared" si="28"/>
        <v>0</v>
      </c>
    </row>
    <row r="180" spans="1:27" x14ac:dyDescent="0.25">
      <c r="A180" s="1">
        <v>175</v>
      </c>
      <c r="B180" t="s">
        <v>401</v>
      </c>
      <c r="C180" s="14" t="s">
        <v>463</v>
      </c>
      <c r="D180" s="14" t="s">
        <v>459</v>
      </c>
      <c r="E180" s="5">
        <v>27718.329600000001</v>
      </c>
      <c r="F180" s="5">
        <v>27907.0272</v>
      </c>
      <c r="G180" s="5">
        <v>28102.464</v>
      </c>
      <c r="I180" s="28">
        <v>27959.505712606922</v>
      </c>
      <c r="J180" s="28">
        <v>28682.771999999997</v>
      </c>
      <c r="K180" s="28">
        <v>29004.150299999998</v>
      </c>
      <c r="L180" s="28">
        <v>29314.912499999999</v>
      </c>
      <c r="M180" s="28">
        <v>29616.988799999999</v>
      </c>
      <c r="N180" s="28">
        <v>30447.675000000003</v>
      </c>
      <c r="O180" s="28">
        <v>31283</v>
      </c>
      <c r="Q180" s="29">
        <f t="shared" si="29"/>
        <v>1.0714404551958243E-2</v>
      </c>
      <c r="R180" s="29">
        <f>(M180-L180)/L180</f>
        <v>1.0304526748971215E-2</v>
      </c>
      <c r="S180" s="29">
        <f>(N180-M180)/M180</f>
        <v>2.804762515222357E-2</v>
      </c>
      <c r="T180" s="29">
        <f>(O180-N180)/N180</f>
        <v>2.7434771292060789E-2</v>
      </c>
      <c r="U180" s="29">
        <f t="shared" si="31"/>
        <v>2.192897439775186E-2</v>
      </c>
      <c r="W180" s="28">
        <f t="shared" si="32"/>
        <v>28102.464</v>
      </c>
      <c r="X180" s="28">
        <f t="shared" si="25"/>
        <v>28403.565168202844</v>
      </c>
      <c r="Y180" s="28">
        <f t="shared" si="26"/>
        <v>28696.250465244735</v>
      </c>
      <c r="Z180" s="28">
        <f t="shared" si="27"/>
        <v>29501.112141568239</v>
      </c>
      <c r="AA180" s="28">
        <f t="shared" si="28"/>
        <v>30310.468406033604</v>
      </c>
    </row>
    <row r="181" spans="1:27" x14ac:dyDescent="0.25">
      <c r="A181" s="1">
        <v>176</v>
      </c>
      <c r="B181" t="s">
        <v>402</v>
      </c>
      <c r="C181" s="14" t="s">
        <v>465</v>
      </c>
      <c r="D181" s="14" t="s">
        <v>458</v>
      </c>
      <c r="E181" s="5">
        <v>0</v>
      </c>
      <c r="F181" s="5">
        <v>0</v>
      </c>
      <c r="G181" s="5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Q181" s="29"/>
      <c r="R181" s="29"/>
      <c r="S181" s="29"/>
      <c r="T181" s="29"/>
      <c r="U181" s="29"/>
      <c r="W181" s="28">
        <f t="shared" si="32"/>
        <v>0</v>
      </c>
      <c r="X181" s="28">
        <f t="shared" si="25"/>
        <v>0</v>
      </c>
      <c r="Y181" s="28">
        <f t="shared" si="26"/>
        <v>0</v>
      </c>
      <c r="Z181" s="28">
        <f t="shared" si="27"/>
        <v>0</v>
      </c>
      <c r="AA181" s="28">
        <f t="shared" si="28"/>
        <v>0</v>
      </c>
    </row>
    <row r="182" spans="1:27" x14ac:dyDescent="0.25">
      <c r="A182" s="1">
        <v>177</v>
      </c>
      <c r="B182" t="s">
        <v>403</v>
      </c>
      <c r="C182" s="14" t="s">
        <v>464</v>
      </c>
      <c r="D182" s="14" t="s">
        <v>460</v>
      </c>
      <c r="E182" s="5">
        <v>46116.632400000002</v>
      </c>
      <c r="F182" s="5">
        <v>46651.585299999999</v>
      </c>
      <c r="G182" s="5">
        <v>47192.743699999999</v>
      </c>
      <c r="I182" s="28">
        <v>46254</v>
      </c>
      <c r="J182" s="28">
        <v>46792</v>
      </c>
      <c r="K182" s="28">
        <v>47316</v>
      </c>
      <c r="L182" s="28">
        <v>47823</v>
      </c>
      <c r="M182" s="28">
        <v>48316</v>
      </c>
      <c r="N182" s="28">
        <v>48792</v>
      </c>
      <c r="O182" s="28">
        <v>49252</v>
      </c>
      <c r="Q182" s="29">
        <f t="shared" si="29"/>
        <v>1.0715191478569617E-2</v>
      </c>
      <c r="R182" s="29">
        <f t="shared" ref="R182:T183" si="37">(M182-L182)/L182</f>
        <v>1.0308847207410659E-2</v>
      </c>
      <c r="S182" s="29">
        <f t="shared" si="37"/>
        <v>9.8518089245798485E-3</v>
      </c>
      <c r="T182" s="29">
        <f t="shared" si="37"/>
        <v>9.4277750450893587E-3</v>
      </c>
      <c r="U182" s="29">
        <f t="shared" si="31"/>
        <v>9.8628103923599549E-3</v>
      </c>
      <c r="W182" s="28">
        <f t="shared" si="32"/>
        <v>47192.743699999999</v>
      </c>
      <c r="X182" s="28">
        <f t="shared" si="25"/>
        <v>47698.422985144563</v>
      </c>
      <c r="Y182" s="28">
        <f t="shared" si="26"/>
        <v>48190.138739732865</v>
      </c>
      <c r="Z182" s="28">
        <f t="shared" si="27"/>
        <v>48664.898778645707</v>
      </c>
      <c r="AA182" s="28">
        <f t="shared" si="28"/>
        <v>49123.700496922822</v>
      </c>
    </row>
    <row r="183" spans="1:27" x14ac:dyDescent="0.25">
      <c r="A183" s="1">
        <v>178</v>
      </c>
      <c r="B183" t="s">
        <v>404</v>
      </c>
      <c r="C183" s="14" t="s">
        <v>463</v>
      </c>
      <c r="D183" s="14" t="s">
        <v>458</v>
      </c>
      <c r="E183" s="5">
        <v>0</v>
      </c>
      <c r="F183" s="5">
        <v>0</v>
      </c>
      <c r="G183" s="5">
        <v>0</v>
      </c>
      <c r="I183" s="28">
        <v>2677.4198473282445</v>
      </c>
      <c r="J183" s="28">
        <v>2708.7143650242888</v>
      </c>
      <c r="K183" s="28">
        <v>2739.0154059680776</v>
      </c>
      <c r="L183" s="28">
        <v>2768.3229701596115</v>
      </c>
      <c r="M183" s="28">
        <v>2796.8854267869538</v>
      </c>
      <c r="N183" s="28">
        <v>2824.4544066620401</v>
      </c>
      <c r="O183" s="28">
        <v>10331.1</v>
      </c>
      <c r="Q183" s="29">
        <f t="shared" si="29"/>
        <v>1.0700036271309468E-2</v>
      </c>
      <c r="R183" s="29">
        <f t="shared" si="37"/>
        <v>1.0317602727435905E-2</v>
      </c>
      <c r="S183" s="29">
        <f t="shared" si="37"/>
        <v>9.8570286830653112E-3</v>
      </c>
      <c r="T183" s="29">
        <f t="shared" si="37"/>
        <v>2.6577329680493467</v>
      </c>
      <c r="U183" s="29">
        <f t="shared" si="31"/>
        <v>0.89263586648661597</v>
      </c>
      <c r="W183" s="28">
        <f t="shared" si="32"/>
        <v>0</v>
      </c>
      <c r="X183" s="28">
        <f t="shared" si="25"/>
        <v>2768.3229701596115</v>
      </c>
      <c r="Y183" s="28">
        <f t="shared" si="26"/>
        <v>2796.8854267869538</v>
      </c>
      <c r="Z183" s="28">
        <f t="shared" si="27"/>
        <v>2824.4544066620401</v>
      </c>
      <c r="AA183" s="28">
        <f t="shared" si="28"/>
        <v>10331.1</v>
      </c>
    </row>
    <row r="184" spans="1:27" x14ac:dyDescent="0.25">
      <c r="A184" s="1">
        <v>179</v>
      </c>
      <c r="B184" t="s">
        <v>405</v>
      </c>
      <c r="C184" s="14" t="s">
        <v>465</v>
      </c>
      <c r="D184" s="14" t="s">
        <v>458</v>
      </c>
      <c r="E184" s="5">
        <v>0</v>
      </c>
      <c r="F184" s="5">
        <v>0</v>
      </c>
      <c r="G184" s="5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Q184" s="29"/>
      <c r="R184" s="29"/>
      <c r="S184" s="29"/>
      <c r="T184" s="29"/>
      <c r="U184" s="29"/>
      <c r="W184" s="28">
        <f t="shared" si="32"/>
        <v>0</v>
      </c>
      <c r="X184" s="28">
        <f t="shared" si="25"/>
        <v>0</v>
      </c>
      <c r="Y184" s="28">
        <f t="shared" si="26"/>
        <v>0</v>
      </c>
      <c r="Z184" s="28">
        <f t="shared" si="27"/>
        <v>0</v>
      </c>
      <c r="AA184" s="28">
        <f t="shared" si="28"/>
        <v>0</v>
      </c>
    </row>
    <row r="185" spans="1:27" x14ac:dyDescent="0.25">
      <c r="A185" s="1">
        <v>180</v>
      </c>
      <c r="B185" t="s">
        <v>210</v>
      </c>
      <c r="C185" s="14" t="s">
        <v>464</v>
      </c>
      <c r="D185" s="14" t="s">
        <v>460</v>
      </c>
      <c r="E185" s="5">
        <v>230259.55059999999</v>
      </c>
      <c r="F185" s="5">
        <v>235486.4424</v>
      </c>
      <c r="G185" s="5">
        <v>240831.9847</v>
      </c>
      <c r="I185" s="28">
        <v>223504.77377774264</v>
      </c>
      <c r="J185" s="28">
        <v>226108.79369895271</v>
      </c>
      <c r="K185" s="28">
        <v>228638.49798314195</v>
      </c>
      <c r="L185" s="28">
        <v>231091.9048799898</v>
      </c>
      <c r="M185" s="28">
        <v>233469.01438949627</v>
      </c>
      <c r="N185" s="28">
        <v>235770.81738682161</v>
      </c>
      <c r="O185" s="28">
        <v>237994.34124648501</v>
      </c>
      <c r="Q185" s="29">
        <f t="shared" si="29"/>
        <v>1.0730506535381231E-2</v>
      </c>
      <c r="R185" s="29">
        <f t="shared" ref="R185:T187" si="38">(M185-L185)/L185</f>
        <v>1.0286424834919866E-2</v>
      </c>
      <c r="S185" s="29">
        <f t="shared" si="38"/>
        <v>9.8591369965919592E-3</v>
      </c>
      <c r="T185" s="29">
        <f t="shared" si="38"/>
        <v>9.4308697077439257E-3</v>
      </c>
      <c r="U185" s="29">
        <f t="shared" si="31"/>
        <v>9.8588105130852505E-3</v>
      </c>
      <c r="W185" s="28">
        <f t="shared" si="32"/>
        <v>240831.9847</v>
      </c>
      <c r="X185" s="28">
        <f t="shared" si="25"/>
        <v>243416.23388575221</v>
      </c>
      <c r="Y185" s="28">
        <f t="shared" si="26"/>
        <v>245920.11667921729</v>
      </c>
      <c r="Z185" s="28">
        <f t="shared" si="27"/>
        <v>248344.67679977557</v>
      </c>
      <c r="AA185" s="28">
        <f t="shared" si="28"/>
        <v>250686.78308928601</v>
      </c>
    </row>
    <row r="186" spans="1:27" x14ac:dyDescent="0.25">
      <c r="A186" s="1">
        <v>181</v>
      </c>
      <c r="B186" t="s">
        <v>406</v>
      </c>
      <c r="C186" s="14" t="s">
        <v>463</v>
      </c>
      <c r="D186" s="14" t="s">
        <v>458</v>
      </c>
      <c r="E186" s="5">
        <v>15871.3902</v>
      </c>
      <c r="F186" s="5">
        <v>15934.8758</v>
      </c>
      <c r="G186" s="5">
        <v>15998.615299999999</v>
      </c>
      <c r="I186" s="28">
        <v>16282.263243302707</v>
      </c>
      <c r="J186" s="28">
        <v>16471.791278394638</v>
      </c>
      <c r="K186" s="28">
        <v>16656.806741222477</v>
      </c>
      <c r="L186" s="28">
        <v>16835.504602880588</v>
      </c>
      <c r="M186" s="28">
        <v>17008.787377821784</v>
      </c>
      <c r="N186" s="28">
        <v>17176.655066046067</v>
      </c>
      <c r="O186" s="28">
        <v>17338.205153100618</v>
      </c>
      <c r="Q186" s="29">
        <f t="shared" si="29"/>
        <v>1.0728218465539808E-2</v>
      </c>
      <c r="R186" s="29">
        <f t="shared" si="38"/>
        <v>1.0292698616918578E-2</v>
      </c>
      <c r="S186" s="29">
        <f t="shared" si="38"/>
        <v>9.8694683221903692E-3</v>
      </c>
      <c r="T186" s="29">
        <f t="shared" si="38"/>
        <v>9.4052122740646438E-3</v>
      </c>
      <c r="U186" s="29">
        <f t="shared" si="31"/>
        <v>9.8557930710578626E-3</v>
      </c>
      <c r="W186" s="28">
        <f t="shared" si="32"/>
        <v>15998.615299999999</v>
      </c>
      <c r="X186" s="28">
        <f t="shared" si="25"/>
        <v>16170.251940084527</v>
      </c>
      <c r="Y186" s="28">
        <f t="shared" si="26"/>
        <v>16336.687469863458</v>
      </c>
      <c r="Z186" s="28">
        <f t="shared" si="27"/>
        <v>16497.921889336798</v>
      </c>
      <c r="AA186" s="28">
        <f t="shared" si="28"/>
        <v>16653.08834678695</v>
      </c>
    </row>
    <row r="187" spans="1:27" x14ac:dyDescent="0.25">
      <c r="A187" s="1">
        <v>182</v>
      </c>
      <c r="B187" t="s">
        <v>407</v>
      </c>
      <c r="C187" s="14" t="s">
        <v>463</v>
      </c>
      <c r="D187" s="14" t="s">
        <v>460</v>
      </c>
      <c r="E187" s="5">
        <v>4893.8879999999999</v>
      </c>
      <c r="F187" s="5">
        <v>4945.6895999999997</v>
      </c>
      <c r="G187" s="5">
        <v>5038.3872000000001</v>
      </c>
      <c r="I187" s="28">
        <v>5046.6822164077539</v>
      </c>
      <c r="J187" s="28">
        <v>5105.4364824075992</v>
      </c>
      <c r="K187" s="28">
        <v>5397.0258743491822</v>
      </c>
      <c r="L187" s="28">
        <v>5454.4066525879953</v>
      </c>
      <c r="M187" s="28">
        <v>5510.9792508516139</v>
      </c>
      <c r="N187" s="28">
        <v>5565.1273091896483</v>
      </c>
      <c r="O187" s="28">
        <v>6255.9000000000005</v>
      </c>
      <c r="Q187" s="29">
        <f t="shared" si="29"/>
        <v>1.063192572626539E-2</v>
      </c>
      <c r="R187" s="29">
        <f t="shared" si="38"/>
        <v>1.0371906949177718E-2</v>
      </c>
      <c r="S187" s="29">
        <f t="shared" si="38"/>
        <v>9.8254876081536446E-3</v>
      </c>
      <c r="T187" s="29">
        <f t="shared" si="38"/>
        <v>0.12412522704910724</v>
      </c>
      <c r="U187" s="29">
        <f t="shared" si="31"/>
        <v>4.8107540535479533E-2</v>
      </c>
      <c r="W187" s="28">
        <f t="shared" si="32"/>
        <v>5038.3872000000001</v>
      </c>
      <c r="X187" s="28">
        <f t="shared" si="25"/>
        <v>5091.9549584905672</v>
      </c>
      <c r="Y187" s="28">
        <f t="shared" si="26"/>
        <v>5144.768241509435</v>
      </c>
      <c r="Z187" s="28">
        <f t="shared" si="27"/>
        <v>5195.3180981132082</v>
      </c>
      <c r="AA187" s="28">
        <f t="shared" si="28"/>
        <v>5840.1881366338466</v>
      </c>
    </row>
    <row r="188" spans="1:27" x14ac:dyDescent="0.25">
      <c r="A188" s="1">
        <v>183</v>
      </c>
      <c r="B188" t="s">
        <v>408</v>
      </c>
      <c r="C188" s="14" t="s">
        <v>463</v>
      </c>
      <c r="D188" s="14" t="s">
        <v>458</v>
      </c>
      <c r="E188" s="5">
        <v>0</v>
      </c>
      <c r="F188" s="5">
        <v>0</v>
      </c>
      <c r="G188" s="5">
        <v>0</v>
      </c>
      <c r="I188" s="28">
        <v>0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5964.3</v>
      </c>
      <c r="Q188" s="29"/>
      <c r="R188" s="29"/>
      <c r="S188" s="29"/>
      <c r="T188" s="29"/>
      <c r="U188" s="29"/>
      <c r="W188" s="28">
        <f t="shared" si="32"/>
        <v>0</v>
      </c>
      <c r="X188" s="28">
        <f t="shared" si="25"/>
        <v>0</v>
      </c>
      <c r="Y188" s="28">
        <f t="shared" si="26"/>
        <v>0</v>
      </c>
      <c r="Z188" s="28">
        <f t="shared" si="27"/>
        <v>0</v>
      </c>
      <c r="AA188" s="28">
        <f t="shared" si="28"/>
        <v>5964.3</v>
      </c>
    </row>
    <row r="189" spans="1:27" x14ac:dyDescent="0.25">
      <c r="A189" s="1">
        <v>184</v>
      </c>
      <c r="B189" t="s">
        <v>409</v>
      </c>
      <c r="C189" s="14" t="s">
        <v>463</v>
      </c>
      <c r="D189" s="14" t="s">
        <v>459</v>
      </c>
      <c r="E189" s="5">
        <v>0</v>
      </c>
      <c r="F189" s="5">
        <v>0</v>
      </c>
      <c r="G189" s="5">
        <v>0</v>
      </c>
      <c r="I189" s="28">
        <v>0</v>
      </c>
      <c r="J189" s="28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Q189" s="29"/>
      <c r="R189" s="29"/>
      <c r="S189" s="29"/>
      <c r="T189" s="29"/>
      <c r="U189" s="29"/>
      <c r="W189" s="28">
        <f t="shared" si="32"/>
        <v>0</v>
      </c>
      <c r="X189" s="28">
        <f t="shared" si="25"/>
        <v>0</v>
      </c>
      <c r="Y189" s="28">
        <f t="shared" si="26"/>
        <v>0</v>
      </c>
      <c r="Z189" s="28">
        <f t="shared" si="27"/>
        <v>0</v>
      </c>
      <c r="AA189" s="28">
        <f t="shared" si="28"/>
        <v>0</v>
      </c>
    </row>
    <row r="190" spans="1:27" x14ac:dyDescent="0.25">
      <c r="A190" s="1">
        <v>185</v>
      </c>
      <c r="B190" t="s">
        <v>410</v>
      </c>
      <c r="C190" s="14" t="s">
        <v>464</v>
      </c>
      <c r="D190" s="14" t="s">
        <v>460</v>
      </c>
      <c r="E190" s="5">
        <v>0</v>
      </c>
      <c r="F190" s="5">
        <v>0</v>
      </c>
      <c r="G190" s="5">
        <v>0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Q190" s="29"/>
      <c r="R190" s="29"/>
      <c r="S190" s="29"/>
      <c r="T190" s="29"/>
      <c r="U190" s="29"/>
      <c r="W190" s="28">
        <f t="shared" si="32"/>
        <v>0</v>
      </c>
      <c r="X190" s="28">
        <f t="shared" si="25"/>
        <v>0</v>
      </c>
      <c r="Y190" s="28">
        <f t="shared" si="26"/>
        <v>0</v>
      </c>
      <c r="Z190" s="28">
        <f t="shared" si="27"/>
        <v>0</v>
      </c>
      <c r="AA190" s="28">
        <f t="shared" si="28"/>
        <v>0</v>
      </c>
    </row>
    <row r="191" spans="1:27" x14ac:dyDescent="0.25">
      <c r="A191" s="1">
        <v>186</v>
      </c>
      <c r="B191" t="s">
        <v>411</v>
      </c>
      <c r="C191" s="14" t="s">
        <v>464</v>
      </c>
      <c r="D191" s="14" t="s">
        <v>460</v>
      </c>
      <c r="E191" s="5">
        <v>38120.885999999999</v>
      </c>
      <c r="F191" s="5">
        <v>38300.054199999999</v>
      </c>
      <c r="G191" s="5">
        <v>38480.064400000003</v>
      </c>
      <c r="I191" s="28">
        <v>39027</v>
      </c>
      <c r="J191" s="28">
        <v>39482</v>
      </c>
      <c r="K191" s="28">
        <v>39923</v>
      </c>
      <c r="L191" s="28">
        <v>40352</v>
      </c>
      <c r="M191" s="28">
        <v>40767</v>
      </c>
      <c r="N191" s="28">
        <v>41169</v>
      </c>
      <c r="O191" s="28">
        <v>41557</v>
      </c>
      <c r="Q191" s="29">
        <f t="shared" si="29"/>
        <v>1.0745685444480626E-2</v>
      </c>
      <c r="R191" s="29">
        <f>(M191-L191)/L191</f>
        <v>1.0284496431403648E-2</v>
      </c>
      <c r="S191" s="29">
        <f>(N191-M191)/M191</f>
        <v>9.8609169180955188E-3</v>
      </c>
      <c r="T191" s="29">
        <f>(O191-N191)/N191</f>
        <v>9.4245670285894728E-3</v>
      </c>
      <c r="U191" s="29">
        <f t="shared" si="31"/>
        <v>9.8566601260295459E-3</v>
      </c>
      <c r="W191" s="28">
        <f t="shared" si="32"/>
        <v>38480.064400000003</v>
      </c>
      <c r="X191" s="28">
        <f t="shared" si="25"/>
        <v>38893.559067925766</v>
      </c>
      <c r="Y191" s="28">
        <f t="shared" si="26"/>
        <v>39293.559737364441</v>
      </c>
      <c r="Z191" s="28">
        <f t="shared" si="27"/>
        <v>39681.030265350812</v>
      </c>
      <c r="AA191" s="28">
        <f t="shared" si="28"/>
        <v>40055.006794850102</v>
      </c>
    </row>
    <row r="192" spans="1:27" x14ac:dyDescent="0.25">
      <c r="A192" s="1">
        <v>187</v>
      </c>
      <c r="B192" t="s">
        <v>412</v>
      </c>
      <c r="C192" s="14" t="s">
        <v>465</v>
      </c>
      <c r="D192" s="14" t="s">
        <v>458</v>
      </c>
      <c r="E192" s="5">
        <v>0</v>
      </c>
      <c r="F192" s="5">
        <v>0</v>
      </c>
      <c r="G192" s="5">
        <v>0</v>
      </c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Q192" s="29"/>
      <c r="R192" s="29"/>
      <c r="S192" s="29"/>
      <c r="T192" s="29"/>
      <c r="U192" s="29"/>
      <c r="W192" s="28">
        <f t="shared" si="32"/>
        <v>0</v>
      </c>
      <c r="X192" s="28">
        <f t="shared" si="25"/>
        <v>0</v>
      </c>
      <c r="Y192" s="28">
        <f t="shared" si="26"/>
        <v>0</v>
      </c>
      <c r="Z192" s="28">
        <f t="shared" si="27"/>
        <v>0</v>
      </c>
      <c r="AA192" s="28">
        <f t="shared" si="28"/>
        <v>0</v>
      </c>
    </row>
    <row r="193" spans="1:27" x14ac:dyDescent="0.25">
      <c r="A193" s="1">
        <v>188</v>
      </c>
      <c r="B193" t="s">
        <v>413</v>
      </c>
      <c r="C193" s="14" t="s">
        <v>464</v>
      </c>
      <c r="D193" s="14" t="s">
        <v>460</v>
      </c>
      <c r="E193" s="5">
        <v>0</v>
      </c>
      <c r="F193" s="5">
        <v>0</v>
      </c>
      <c r="G193" s="5">
        <v>0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Q193" s="29"/>
      <c r="R193" s="29"/>
      <c r="S193" s="29"/>
      <c r="T193" s="29"/>
      <c r="U193" s="29"/>
      <c r="W193" s="28">
        <f t="shared" si="32"/>
        <v>0</v>
      </c>
      <c r="X193" s="28">
        <f t="shared" si="25"/>
        <v>0</v>
      </c>
      <c r="Y193" s="28">
        <f t="shared" si="26"/>
        <v>0</v>
      </c>
      <c r="Z193" s="28">
        <f t="shared" si="27"/>
        <v>0</v>
      </c>
      <c r="AA193" s="28">
        <f t="shared" si="28"/>
        <v>0</v>
      </c>
    </row>
    <row r="194" spans="1:27" x14ac:dyDescent="0.25">
      <c r="A194" s="1">
        <v>189</v>
      </c>
      <c r="B194" t="s">
        <v>414</v>
      </c>
      <c r="C194" s="14" t="s">
        <v>465</v>
      </c>
      <c r="D194" s="14" t="s">
        <v>458</v>
      </c>
      <c r="E194" s="5">
        <v>0</v>
      </c>
      <c r="F194" s="5">
        <v>0</v>
      </c>
      <c r="G194" s="5">
        <v>0</v>
      </c>
      <c r="I194" s="28">
        <v>0</v>
      </c>
      <c r="J194" s="28">
        <v>0</v>
      </c>
      <c r="K194" s="28">
        <v>0</v>
      </c>
      <c r="L194" s="28">
        <v>0</v>
      </c>
      <c r="M194" s="28">
        <v>0</v>
      </c>
      <c r="N194" s="28">
        <v>0</v>
      </c>
      <c r="O194" s="28">
        <v>0</v>
      </c>
      <c r="Q194" s="29"/>
      <c r="R194" s="29"/>
      <c r="S194" s="29"/>
      <c r="T194" s="29"/>
      <c r="U194" s="29"/>
      <c r="W194" s="28">
        <f t="shared" si="32"/>
        <v>0</v>
      </c>
      <c r="X194" s="28">
        <f t="shared" si="25"/>
        <v>0</v>
      </c>
      <c r="Y194" s="28">
        <f t="shared" si="26"/>
        <v>0</v>
      </c>
      <c r="Z194" s="28">
        <f t="shared" si="27"/>
        <v>0</v>
      </c>
      <c r="AA194" s="28">
        <f t="shared" si="28"/>
        <v>0</v>
      </c>
    </row>
    <row r="195" spans="1:27" x14ac:dyDescent="0.25">
      <c r="A195" s="1">
        <v>190</v>
      </c>
      <c r="B195" t="s">
        <v>415</v>
      </c>
      <c r="C195" s="14" t="s">
        <v>463</v>
      </c>
      <c r="D195" s="14" t="s">
        <v>459</v>
      </c>
      <c r="E195" s="5">
        <v>0</v>
      </c>
      <c r="F195" s="5">
        <v>0</v>
      </c>
      <c r="G195" s="5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Q195" s="29"/>
      <c r="R195" s="29"/>
      <c r="S195" s="29"/>
      <c r="T195" s="29"/>
      <c r="U195" s="29"/>
      <c r="W195" s="28">
        <f t="shared" si="32"/>
        <v>0</v>
      </c>
      <c r="X195" s="28">
        <f t="shared" si="25"/>
        <v>0</v>
      </c>
      <c r="Y195" s="28">
        <f t="shared" si="26"/>
        <v>0</v>
      </c>
      <c r="Z195" s="28">
        <f t="shared" si="27"/>
        <v>0</v>
      </c>
      <c r="AA195" s="28">
        <f t="shared" si="28"/>
        <v>0</v>
      </c>
    </row>
    <row r="196" spans="1:27" x14ac:dyDescent="0.25">
      <c r="A196" s="1">
        <v>191</v>
      </c>
      <c r="B196" t="s">
        <v>416</v>
      </c>
      <c r="C196" s="14" t="s">
        <v>463</v>
      </c>
      <c r="D196" s="14" t="s">
        <v>458</v>
      </c>
      <c r="E196" s="5">
        <v>0</v>
      </c>
      <c r="F196" s="5">
        <v>0</v>
      </c>
      <c r="G196" s="5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Q196" s="29"/>
      <c r="R196" s="29"/>
      <c r="S196" s="29"/>
      <c r="T196" s="29"/>
      <c r="U196" s="29"/>
      <c r="W196" s="28">
        <f t="shared" si="32"/>
        <v>0</v>
      </c>
      <c r="X196" s="28">
        <f t="shared" si="25"/>
        <v>0</v>
      </c>
      <c r="Y196" s="28">
        <f t="shared" si="26"/>
        <v>0</v>
      </c>
      <c r="Z196" s="28">
        <f t="shared" si="27"/>
        <v>0</v>
      </c>
      <c r="AA196" s="28">
        <f t="shared" si="28"/>
        <v>0</v>
      </c>
    </row>
    <row r="197" spans="1:27" x14ac:dyDescent="0.25">
      <c r="A197" s="1">
        <v>192</v>
      </c>
      <c r="B197" t="s">
        <v>211</v>
      </c>
      <c r="C197" s="14" t="s">
        <v>464</v>
      </c>
      <c r="D197" s="14" t="s">
        <v>460</v>
      </c>
      <c r="E197" s="5">
        <v>0</v>
      </c>
      <c r="F197" s="5">
        <v>0</v>
      </c>
      <c r="G197" s="5">
        <v>0</v>
      </c>
      <c r="I197" s="28">
        <v>0</v>
      </c>
      <c r="J197" s="28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Q197" s="29"/>
      <c r="R197" s="29"/>
      <c r="S197" s="29"/>
      <c r="T197" s="29"/>
      <c r="U197" s="29"/>
      <c r="W197" s="28">
        <f t="shared" si="32"/>
        <v>0</v>
      </c>
      <c r="X197" s="28">
        <f t="shared" si="25"/>
        <v>0</v>
      </c>
      <c r="Y197" s="28">
        <f t="shared" si="26"/>
        <v>0</v>
      </c>
      <c r="Z197" s="28">
        <f t="shared" si="27"/>
        <v>0</v>
      </c>
      <c r="AA197" s="28">
        <f t="shared" si="28"/>
        <v>0</v>
      </c>
    </row>
    <row r="198" spans="1:27" x14ac:dyDescent="0.25">
      <c r="A198" s="1">
        <v>193</v>
      </c>
      <c r="B198" t="s">
        <v>417</v>
      </c>
      <c r="C198" s="14" t="s">
        <v>463</v>
      </c>
      <c r="D198" s="14" t="s">
        <v>458</v>
      </c>
      <c r="E198" s="5">
        <v>0</v>
      </c>
      <c r="F198" s="5">
        <v>0</v>
      </c>
      <c r="G198" s="5">
        <v>0</v>
      </c>
      <c r="I198" s="28">
        <v>0</v>
      </c>
      <c r="J198" s="28">
        <v>0</v>
      </c>
      <c r="K198" s="28">
        <v>0</v>
      </c>
      <c r="L198" s="28">
        <v>5478.3</v>
      </c>
      <c r="M198" s="28">
        <v>5534.1</v>
      </c>
      <c r="N198" s="28">
        <v>5589</v>
      </c>
      <c r="O198" s="28">
        <v>5641.2</v>
      </c>
      <c r="Q198" s="29"/>
      <c r="R198" s="29">
        <f t="shared" ref="R198:T199" si="39">(M198-L198)/L198</f>
        <v>1.0185641531131953E-2</v>
      </c>
      <c r="S198" s="29">
        <f t="shared" si="39"/>
        <v>9.9203122458935752E-3</v>
      </c>
      <c r="T198" s="29">
        <f t="shared" si="39"/>
        <v>9.3397745571658294E-3</v>
      </c>
      <c r="U198" s="29">
        <f t="shared" si="31"/>
        <v>9.8152427780637871E-3</v>
      </c>
      <c r="W198" s="28">
        <f t="shared" si="32"/>
        <v>0</v>
      </c>
      <c r="X198" s="28">
        <f t="shared" ref="X198:X228" si="40">IF($G198=0,L198,G198*(1+$Q198))</f>
        <v>5478.3</v>
      </c>
      <c r="Y198" s="28">
        <f t="shared" ref="Y198:Y228" si="41">IF($G198=0,M198,X198*(1+R198))</f>
        <v>5534.1</v>
      </c>
      <c r="Z198" s="28">
        <f t="shared" ref="Z198:Z228" si="42">IF($G198=0,N198,Y198*(1+S198))</f>
        <v>5589</v>
      </c>
      <c r="AA198" s="28">
        <f t="shared" ref="AA198:AA228" si="43">IF($G198=0,O198,Z198*(1+T198))</f>
        <v>5641.2</v>
      </c>
    </row>
    <row r="199" spans="1:27" x14ac:dyDescent="0.25">
      <c r="A199" s="1">
        <v>194</v>
      </c>
      <c r="B199" t="s">
        <v>418</v>
      </c>
      <c r="C199" s="14" t="s">
        <v>463</v>
      </c>
      <c r="D199" s="14" t="s">
        <v>459</v>
      </c>
      <c r="E199" s="5">
        <v>44307.696000000004</v>
      </c>
      <c r="F199" s="5">
        <v>45427.084799999997</v>
      </c>
      <c r="G199" s="5">
        <v>46723.2192</v>
      </c>
      <c r="I199" s="28">
        <v>44448.254824458185</v>
      </c>
      <c r="J199" s="28">
        <v>44966.341141088698</v>
      </c>
      <c r="K199" s="28">
        <v>45469.208275835321</v>
      </c>
      <c r="L199" s="28">
        <v>55590.828114349031</v>
      </c>
      <c r="M199" s="28">
        <v>65896.2</v>
      </c>
      <c r="N199" s="28">
        <v>66546</v>
      </c>
      <c r="O199" s="28">
        <v>67173.3</v>
      </c>
      <c r="Q199" s="29">
        <f t="shared" ref="Q199:Q226" si="44">(L199-K199)/K199</f>
        <v>0.22260382844389354</v>
      </c>
      <c r="R199" s="29">
        <f t="shared" si="39"/>
        <v>0.18537899569427274</v>
      </c>
      <c r="S199" s="29">
        <f t="shared" si="39"/>
        <v>9.8609631511377433E-3</v>
      </c>
      <c r="T199" s="29">
        <f t="shared" si="39"/>
        <v>9.4265620773600657E-3</v>
      </c>
      <c r="U199" s="29">
        <f t="shared" ref="U199:U226" si="45">AVERAGE(R199:T199)</f>
        <v>6.822217364092352E-2</v>
      </c>
      <c r="W199" s="28">
        <f t="shared" ref="W199:W228" si="46">G199</f>
        <v>46723.2192</v>
      </c>
      <c r="X199" s="28">
        <f t="shared" si="40"/>
        <v>57123.986671143233</v>
      </c>
      <c r="Y199" s="28">
        <f t="shared" si="41"/>
        <v>67713.57395029279</v>
      </c>
      <c r="Z199" s="28">
        <f t="shared" si="42"/>
        <v>68381.295007848472</v>
      </c>
      <c r="AA199" s="28">
        <f t="shared" si="43"/>
        <v>69025.895530170237</v>
      </c>
    </row>
    <row r="200" spans="1:27" x14ac:dyDescent="0.25">
      <c r="A200" s="1">
        <v>195</v>
      </c>
      <c r="B200" t="s">
        <v>419</v>
      </c>
      <c r="C200" s="14" t="s">
        <v>463</v>
      </c>
      <c r="D200" s="14" t="s">
        <v>459</v>
      </c>
      <c r="E200" s="5">
        <v>0</v>
      </c>
      <c r="F200" s="5">
        <v>0</v>
      </c>
      <c r="G200" s="5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Q200" s="29"/>
      <c r="R200" s="29"/>
      <c r="S200" s="29"/>
      <c r="T200" s="29"/>
      <c r="U200" s="29"/>
      <c r="W200" s="28">
        <f t="shared" si="46"/>
        <v>0</v>
      </c>
      <c r="X200" s="28">
        <f t="shared" si="40"/>
        <v>0</v>
      </c>
      <c r="Y200" s="28">
        <f t="shared" si="41"/>
        <v>0</v>
      </c>
      <c r="Z200" s="28">
        <f t="shared" si="42"/>
        <v>0</v>
      </c>
      <c r="AA200" s="28">
        <f t="shared" si="43"/>
        <v>0</v>
      </c>
    </row>
    <row r="201" spans="1:27" x14ac:dyDescent="0.25">
      <c r="A201" s="1">
        <v>196</v>
      </c>
      <c r="B201" t="s">
        <v>420</v>
      </c>
      <c r="C201" s="14" t="s">
        <v>465</v>
      </c>
      <c r="D201" s="14" t="s">
        <v>458</v>
      </c>
      <c r="E201" s="5">
        <v>0</v>
      </c>
      <c r="F201" s="5">
        <v>0</v>
      </c>
      <c r="G201" s="5">
        <v>0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Q201" s="29"/>
      <c r="R201" s="29"/>
      <c r="S201" s="29"/>
      <c r="T201" s="29"/>
      <c r="U201" s="29"/>
      <c r="W201" s="28">
        <f t="shared" si="46"/>
        <v>0</v>
      </c>
      <c r="X201" s="28">
        <f t="shared" si="40"/>
        <v>0</v>
      </c>
      <c r="Y201" s="28">
        <f t="shared" si="41"/>
        <v>0</v>
      </c>
      <c r="Z201" s="28">
        <f t="shared" si="42"/>
        <v>0</v>
      </c>
      <c r="AA201" s="28">
        <f t="shared" si="43"/>
        <v>0</v>
      </c>
    </row>
    <row r="202" spans="1:27" x14ac:dyDescent="0.25">
      <c r="A202" s="1">
        <v>197</v>
      </c>
      <c r="B202" t="s">
        <v>422</v>
      </c>
      <c r="C202" s="14" t="s">
        <v>463</v>
      </c>
      <c r="D202" s="14" t="s">
        <v>459</v>
      </c>
      <c r="E202" s="5">
        <v>0</v>
      </c>
      <c r="F202" s="5">
        <v>0</v>
      </c>
      <c r="G202" s="5">
        <v>0</v>
      </c>
      <c r="I202" s="28">
        <v>0</v>
      </c>
      <c r="J202" s="28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Q202" s="29"/>
      <c r="R202" s="29"/>
      <c r="S202" s="29"/>
      <c r="T202" s="29"/>
      <c r="U202" s="29"/>
      <c r="W202" s="28">
        <f t="shared" si="46"/>
        <v>0</v>
      </c>
      <c r="X202" s="28">
        <f t="shared" si="40"/>
        <v>0</v>
      </c>
      <c r="Y202" s="28">
        <f t="shared" si="41"/>
        <v>0</v>
      </c>
      <c r="Z202" s="28">
        <f t="shared" si="42"/>
        <v>0</v>
      </c>
      <c r="AA202" s="28">
        <f t="shared" si="43"/>
        <v>0</v>
      </c>
    </row>
    <row r="203" spans="1:27" x14ac:dyDescent="0.25">
      <c r="A203" s="1">
        <v>198</v>
      </c>
      <c r="B203" t="s">
        <v>423</v>
      </c>
      <c r="C203" s="14" t="s">
        <v>464</v>
      </c>
      <c r="D203" s="14" t="s">
        <v>460</v>
      </c>
      <c r="E203" s="5">
        <v>1167</v>
      </c>
      <c r="F203" s="5">
        <v>1167</v>
      </c>
      <c r="G203" s="5">
        <v>1167</v>
      </c>
      <c r="I203" s="28">
        <v>1212</v>
      </c>
      <c r="J203" s="28">
        <v>1226</v>
      </c>
      <c r="K203" s="28">
        <v>1239</v>
      </c>
      <c r="L203" s="28">
        <v>1253</v>
      </c>
      <c r="M203" s="28">
        <v>1266</v>
      </c>
      <c r="N203" s="28">
        <v>1278</v>
      </c>
      <c r="O203" s="28">
        <v>1290</v>
      </c>
      <c r="Q203" s="29">
        <f t="shared" si="44"/>
        <v>1.1299435028248588E-2</v>
      </c>
      <c r="R203" s="29">
        <f t="shared" ref="R203:T204" si="47">(M203-L203)/L203</f>
        <v>1.0375099760574621E-2</v>
      </c>
      <c r="S203" s="29">
        <f t="shared" si="47"/>
        <v>9.4786729857819912E-3</v>
      </c>
      <c r="T203" s="29">
        <f t="shared" si="47"/>
        <v>9.3896713615023476E-3</v>
      </c>
      <c r="U203" s="29">
        <f t="shared" si="45"/>
        <v>9.7478147026196539E-3</v>
      </c>
      <c r="W203" s="28">
        <f t="shared" si="46"/>
        <v>1167</v>
      </c>
      <c r="X203" s="28">
        <f t="shared" si="40"/>
        <v>1180.1864406779659</v>
      </c>
      <c r="Y203" s="28">
        <f t="shared" si="41"/>
        <v>1192.4309927360775</v>
      </c>
      <c r="Z203" s="28">
        <f t="shared" si="42"/>
        <v>1203.7336561743343</v>
      </c>
      <c r="AA203" s="28">
        <f t="shared" si="43"/>
        <v>1215.0363196125909</v>
      </c>
    </row>
    <row r="204" spans="1:27" x14ac:dyDescent="0.25">
      <c r="A204" s="1">
        <v>199</v>
      </c>
      <c r="B204" t="s">
        <v>424</v>
      </c>
      <c r="C204" s="14" t="s">
        <v>463</v>
      </c>
      <c r="D204" s="14" t="s">
        <v>460</v>
      </c>
      <c r="E204" s="5">
        <v>31129.887900000002</v>
      </c>
      <c r="F204" s="5">
        <v>31422.5088</v>
      </c>
      <c r="G204" s="5">
        <v>31717.880399999998</v>
      </c>
      <c r="I204" s="28">
        <v>31427.236634685167</v>
      </c>
      <c r="J204" s="28">
        <v>31792.681165969781</v>
      </c>
      <c r="K204" s="28">
        <v>32149.188195130584</v>
      </c>
      <c r="L204" s="28">
        <v>32493.778554792978</v>
      </c>
      <c r="M204" s="28">
        <v>32828.438356540028</v>
      </c>
      <c r="N204" s="28">
        <v>33151.181488788665</v>
      </c>
      <c r="O204" s="28">
        <v>33463.994063121965</v>
      </c>
      <c r="Q204" s="29">
        <f t="shared" si="44"/>
        <v>1.071847779081982E-2</v>
      </c>
      <c r="R204" s="29">
        <f t="shared" si="47"/>
        <v>1.0299196234833878E-2</v>
      </c>
      <c r="S204" s="29">
        <f t="shared" si="47"/>
        <v>9.8312057595740278E-3</v>
      </c>
      <c r="T204" s="29">
        <f t="shared" si="47"/>
        <v>9.4359404487315106E-3</v>
      </c>
      <c r="U204" s="29">
        <f t="shared" si="45"/>
        <v>9.8554474810464716E-3</v>
      </c>
      <c r="W204" s="28">
        <f t="shared" si="46"/>
        <v>31717.880399999998</v>
      </c>
      <c r="X204" s="28">
        <f t="shared" si="40"/>
        <v>32057.847796639278</v>
      </c>
      <c r="Y204" s="28">
        <f t="shared" si="41"/>
        <v>32388.017861963301</v>
      </c>
      <c r="Z204" s="28">
        <f t="shared" si="42"/>
        <v>32706.431129709017</v>
      </c>
      <c r="AA204" s="28">
        <f t="shared" si="43"/>
        <v>33015.047066139487</v>
      </c>
    </row>
    <row r="205" spans="1:27" x14ac:dyDescent="0.25">
      <c r="A205" s="1">
        <v>200</v>
      </c>
      <c r="B205" t="s">
        <v>425</v>
      </c>
      <c r="C205" s="14" t="s">
        <v>463</v>
      </c>
      <c r="D205" s="14" t="s">
        <v>458</v>
      </c>
      <c r="E205" s="5">
        <v>0</v>
      </c>
      <c r="F205" s="5">
        <v>0</v>
      </c>
      <c r="G205" s="5">
        <v>0</v>
      </c>
      <c r="I205" s="28">
        <v>0</v>
      </c>
      <c r="J205" s="28">
        <v>0</v>
      </c>
      <c r="K205" s="28">
        <v>0</v>
      </c>
      <c r="L205" s="28">
        <v>0</v>
      </c>
      <c r="M205" s="28">
        <v>0</v>
      </c>
      <c r="N205" s="28">
        <v>0</v>
      </c>
      <c r="O205" s="28">
        <v>0</v>
      </c>
      <c r="Q205" s="29"/>
      <c r="R205" s="29"/>
      <c r="S205" s="29"/>
      <c r="T205" s="29"/>
      <c r="U205" s="29"/>
      <c r="W205" s="28">
        <f t="shared" si="46"/>
        <v>0</v>
      </c>
      <c r="X205" s="28">
        <f t="shared" si="40"/>
        <v>0</v>
      </c>
      <c r="Y205" s="28">
        <f t="shared" si="41"/>
        <v>0</v>
      </c>
      <c r="Z205" s="28">
        <f t="shared" si="42"/>
        <v>0</v>
      </c>
      <c r="AA205" s="28">
        <f t="shared" si="43"/>
        <v>0</v>
      </c>
    </row>
    <row r="206" spans="1:27" x14ac:dyDescent="0.25">
      <c r="A206" s="1">
        <v>201</v>
      </c>
      <c r="B206" t="s">
        <v>426</v>
      </c>
      <c r="C206" s="14" t="s">
        <v>465</v>
      </c>
      <c r="D206" s="14" t="s">
        <v>458</v>
      </c>
      <c r="E206" s="5">
        <v>11827.113600000001</v>
      </c>
      <c r="F206" s="5">
        <v>12110.0448</v>
      </c>
      <c r="G206" s="5">
        <v>12404.764800000001</v>
      </c>
      <c r="I206" s="28">
        <v>11961.207378778196</v>
      </c>
      <c r="J206" s="28">
        <v>12100.253931582336</v>
      </c>
      <c r="K206" s="28">
        <v>12236.096646764259</v>
      </c>
      <c r="L206" s="28">
        <v>12367.453989275082</v>
      </c>
      <c r="M206" s="28">
        <v>12494.325959114803</v>
      </c>
      <c r="N206" s="28">
        <v>12617.353323807867</v>
      </c>
      <c r="O206" s="28">
        <v>17889.3</v>
      </c>
      <c r="Q206" s="29">
        <f t="shared" si="44"/>
        <v>1.0735232509426028E-2</v>
      </c>
      <c r="R206" s="29">
        <f>(M206-L206)/L206</f>
        <v>1.0258535827159226E-2</v>
      </c>
      <c r="S206" s="29">
        <f>(N206-M206)/M206</f>
        <v>9.8466588030155632E-3</v>
      </c>
      <c r="T206" s="29">
        <f>(O206-N206)/N206</f>
        <v>0.41783300672451007</v>
      </c>
      <c r="U206" s="29">
        <f t="shared" si="45"/>
        <v>0.14597940045156163</v>
      </c>
      <c r="W206" s="28">
        <f t="shared" si="46"/>
        <v>12404.764800000001</v>
      </c>
      <c r="X206" s="28">
        <f t="shared" si="40"/>
        <v>12537.932834352745</v>
      </c>
      <c r="Y206" s="28">
        <f t="shared" si="41"/>
        <v>12666.553667532467</v>
      </c>
      <c r="Z206" s="28">
        <f t="shared" si="42"/>
        <v>12791.276899706745</v>
      </c>
      <c r="AA206" s="28">
        <f t="shared" si="43"/>
        <v>18135.894586556984</v>
      </c>
    </row>
    <row r="207" spans="1:27" x14ac:dyDescent="0.25">
      <c r="A207" s="1">
        <v>202</v>
      </c>
      <c r="B207" t="s">
        <v>427</v>
      </c>
      <c r="C207" s="14" t="s">
        <v>463</v>
      </c>
      <c r="D207" s="14" t="s">
        <v>459</v>
      </c>
      <c r="E207" s="5">
        <v>0</v>
      </c>
      <c r="F207" s="5">
        <v>0</v>
      </c>
      <c r="G207" s="5">
        <v>0</v>
      </c>
      <c r="I207" s="28">
        <v>0</v>
      </c>
      <c r="J207" s="28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0</v>
      </c>
      <c r="Q207" s="29"/>
      <c r="R207" s="29"/>
      <c r="S207" s="29"/>
      <c r="T207" s="29"/>
      <c r="U207" s="29"/>
      <c r="W207" s="28">
        <f t="shared" si="46"/>
        <v>0</v>
      </c>
      <c r="X207" s="28">
        <f t="shared" si="40"/>
        <v>0</v>
      </c>
      <c r="Y207" s="28">
        <f t="shared" si="41"/>
        <v>0</v>
      </c>
      <c r="Z207" s="28">
        <f t="shared" si="42"/>
        <v>0</v>
      </c>
      <c r="AA207" s="28">
        <f t="shared" si="43"/>
        <v>0</v>
      </c>
    </row>
    <row r="208" spans="1:27" x14ac:dyDescent="0.25">
      <c r="A208" s="1">
        <v>203</v>
      </c>
      <c r="B208" t="s">
        <v>428</v>
      </c>
      <c r="C208" s="14" t="s">
        <v>463</v>
      </c>
      <c r="D208" s="14" t="s">
        <v>458</v>
      </c>
      <c r="E208" s="5">
        <v>0</v>
      </c>
      <c r="F208" s="5">
        <v>0</v>
      </c>
      <c r="G208" s="5">
        <v>0</v>
      </c>
      <c r="I208" s="28">
        <v>0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0</v>
      </c>
      <c r="Q208" s="29"/>
      <c r="R208" s="29"/>
      <c r="S208" s="29"/>
      <c r="T208" s="29"/>
      <c r="U208" s="29"/>
      <c r="W208" s="28">
        <f t="shared" si="46"/>
        <v>0</v>
      </c>
      <c r="X208" s="28">
        <f t="shared" si="40"/>
        <v>0</v>
      </c>
      <c r="Y208" s="28">
        <f t="shared" si="41"/>
        <v>0</v>
      </c>
      <c r="Z208" s="28">
        <f t="shared" si="42"/>
        <v>0</v>
      </c>
      <c r="AA208" s="28">
        <f t="shared" si="43"/>
        <v>0</v>
      </c>
    </row>
    <row r="209" spans="1:27" x14ac:dyDescent="0.25">
      <c r="A209" s="1">
        <v>204</v>
      </c>
      <c r="B209" t="s">
        <v>429</v>
      </c>
      <c r="C209" s="14" t="s">
        <v>463</v>
      </c>
      <c r="D209" s="14" t="s">
        <v>460</v>
      </c>
      <c r="E209" s="5">
        <v>0</v>
      </c>
      <c r="F209" s="5">
        <v>0</v>
      </c>
      <c r="G209" s="5">
        <v>2.9855999999999998</v>
      </c>
      <c r="I209" s="28">
        <v>0</v>
      </c>
      <c r="J209" s="28">
        <v>0</v>
      </c>
      <c r="K209" s="28">
        <v>0</v>
      </c>
      <c r="L209" s="28">
        <v>0</v>
      </c>
      <c r="M209" s="28">
        <v>0</v>
      </c>
      <c r="N209" s="28">
        <v>2859.5</v>
      </c>
      <c r="O209" s="28">
        <v>2886.4609999999998</v>
      </c>
      <c r="Q209" s="29"/>
      <c r="R209" s="29"/>
      <c r="S209" s="29"/>
      <c r="T209" s="29">
        <f>(O209-N209)/N209</f>
        <v>9.4285714285713539E-3</v>
      </c>
      <c r="U209" s="29">
        <f t="shared" si="45"/>
        <v>9.4285714285713539E-3</v>
      </c>
      <c r="W209" s="28">
        <f t="shared" si="46"/>
        <v>2.9855999999999998</v>
      </c>
      <c r="X209" s="28">
        <f t="shared" si="40"/>
        <v>2.9855999999999998</v>
      </c>
      <c r="Y209" s="28">
        <f t="shared" si="41"/>
        <v>2.9855999999999998</v>
      </c>
      <c r="Z209" s="28">
        <f t="shared" si="42"/>
        <v>2.9855999999999998</v>
      </c>
      <c r="AA209" s="28">
        <f t="shared" si="43"/>
        <v>3.0137499428571424</v>
      </c>
    </row>
    <row r="210" spans="1:27" x14ac:dyDescent="0.25">
      <c r="A210" s="1">
        <v>205</v>
      </c>
      <c r="B210" t="s">
        <v>430</v>
      </c>
      <c r="C210" s="14" t="s">
        <v>463</v>
      </c>
      <c r="D210" s="14" t="s">
        <v>459</v>
      </c>
      <c r="E210" s="5">
        <v>14119.0185</v>
      </c>
      <c r="F210" s="5">
        <v>14202.3207</v>
      </c>
      <c r="G210" s="5">
        <v>14286.1144</v>
      </c>
      <c r="I210" s="28">
        <v>14403</v>
      </c>
      <c r="J210" s="28">
        <v>14571</v>
      </c>
      <c r="K210" s="28">
        <v>14734</v>
      </c>
      <c r="L210" s="28">
        <v>14892</v>
      </c>
      <c r="M210" s="28">
        <v>15045</v>
      </c>
      <c r="N210" s="28">
        <v>15193</v>
      </c>
      <c r="O210" s="28">
        <v>15337</v>
      </c>
      <c r="Q210" s="29">
        <f t="shared" si="44"/>
        <v>1.0723496674358627E-2</v>
      </c>
      <c r="R210" s="29">
        <f>(M210-L210)/L210</f>
        <v>1.0273972602739725E-2</v>
      </c>
      <c r="S210" s="29">
        <f>(N210-M210)/M210</f>
        <v>9.8371552010634768E-3</v>
      </c>
      <c r="T210" s="29">
        <f>(O210-N210)/N210</f>
        <v>9.4780491015599294E-3</v>
      </c>
      <c r="U210" s="29">
        <f t="shared" si="45"/>
        <v>9.8630589684543784E-3</v>
      </c>
      <c r="W210" s="28">
        <f t="shared" si="46"/>
        <v>14286.1144</v>
      </c>
      <c r="X210" s="28">
        <f t="shared" si="40"/>
        <v>14439.311500257907</v>
      </c>
      <c r="Y210" s="28">
        <f t="shared" si="41"/>
        <v>14587.660591013981</v>
      </c>
      <c r="Z210" s="28">
        <f t="shared" si="42"/>
        <v>14731.161672268221</v>
      </c>
      <c r="AA210" s="28">
        <f t="shared" si="43"/>
        <v>14870.784345920998</v>
      </c>
    </row>
    <row r="211" spans="1:27" x14ac:dyDescent="0.25">
      <c r="A211" s="1">
        <v>206</v>
      </c>
      <c r="B211" t="s">
        <v>431</v>
      </c>
      <c r="C211" s="14" t="s">
        <v>463</v>
      </c>
      <c r="D211" s="14" t="s">
        <v>459</v>
      </c>
      <c r="E211" s="5">
        <v>0</v>
      </c>
      <c r="F211" s="5">
        <v>0</v>
      </c>
      <c r="G211" s="5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Q211" s="29"/>
      <c r="R211" s="29"/>
      <c r="S211" s="29"/>
      <c r="T211" s="29"/>
      <c r="U211" s="29"/>
      <c r="W211" s="28">
        <f t="shared" si="46"/>
        <v>0</v>
      </c>
      <c r="X211" s="28">
        <f t="shared" si="40"/>
        <v>0</v>
      </c>
      <c r="Y211" s="28">
        <f t="shared" si="41"/>
        <v>0</v>
      </c>
      <c r="Z211" s="28">
        <f t="shared" si="42"/>
        <v>0</v>
      </c>
      <c r="AA211" s="28">
        <f t="shared" si="43"/>
        <v>0</v>
      </c>
    </row>
    <row r="212" spans="1:27" x14ac:dyDescent="0.25">
      <c r="A212" s="1">
        <v>207</v>
      </c>
      <c r="B212" t="s">
        <v>432</v>
      </c>
      <c r="C212" s="14" t="s">
        <v>463</v>
      </c>
      <c r="D212" s="14" t="s">
        <v>459</v>
      </c>
      <c r="E212" s="5">
        <v>0</v>
      </c>
      <c r="F212" s="5">
        <v>0</v>
      </c>
      <c r="G212" s="5">
        <v>0</v>
      </c>
      <c r="I212" s="28">
        <v>0</v>
      </c>
      <c r="J212" s="28">
        <v>0</v>
      </c>
      <c r="K212" s="28">
        <v>0</v>
      </c>
      <c r="L212" s="28">
        <v>0</v>
      </c>
      <c r="M212" s="28">
        <v>0</v>
      </c>
      <c r="N212" s="28">
        <v>0</v>
      </c>
      <c r="O212" s="28">
        <v>0</v>
      </c>
      <c r="Q212" s="29"/>
      <c r="R212" s="29"/>
      <c r="S212" s="29"/>
      <c r="T212" s="29"/>
      <c r="U212" s="29"/>
      <c r="W212" s="28">
        <f t="shared" si="46"/>
        <v>0</v>
      </c>
      <c r="X212" s="28">
        <f t="shared" si="40"/>
        <v>0</v>
      </c>
      <c r="Y212" s="28">
        <f t="shared" si="41"/>
        <v>0</v>
      </c>
      <c r="Z212" s="28">
        <f t="shared" si="42"/>
        <v>0</v>
      </c>
      <c r="AA212" s="28">
        <f t="shared" si="43"/>
        <v>0</v>
      </c>
    </row>
    <row r="213" spans="1:27" x14ac:dyDescent="0.25">
      <c r="A213" s="1">
        <v>208</v>
      </c>
      <c r="B213" t="s">
        <v>433</v>
      </c>
      <c r="C213" s="14" t="s">
        <v>463</v>
      </c>
      <c r="D213" s="14" t="s">
        <v>458</v>
      </c>
      <c r="E213" s="5">
        <v>0</v>
      </c>
      <c r="F213" s="5">
        <v>2.64</v>
      </c>
      <c r="G213" s="5">
        <v>0</v>
      </c>
      <c r="I213" s="28">
        <v>0</v>
      </c>
      <c r="J213" s="28">
        <v>0</v>
      </c>
      <c r="K213" s="28">
        <v>0</v>
      </c>
      <c r="L213" s="28">
        <v>0</v>
      </c>
      <c r="M213" s="28">
        <v>0</v>
      </c>
      <c r="N213" s="28">
        <v>0</v>
      </c>
      <c r="O213" s="28">
        <v>0</v>
      </c>
      <c r="Q213" s="29"/>
      <c r="R213" s="29"/>
      <c r="S213" s="29"/>
      <c r="T213" s="29"/>
      <c r="U213" s="29"/>
      <c r="W213" s="28">
        <f t="shared" si="46"/>
        <v>0</v>
      </c>
      <c r="X213" s="28">
        <f t="shared" si="40"/>
        <v>0</v>
      </c>
      <c r="Y213" s="28">
        <f t="shared" si="41"/>
        <v>0</v>
      </c>
      <c r="Z213" s="28">
        <f t="shared" si="42"/>
        <v>0</v>
      </c>
      <c r="AA213" s="28">
        <f t="shared" si="43"/>
        <v>0</v>
      </c>
    </row>
    <row r="214" spans="1:27" x14ac:dyDescent="0.25">
      <c r="A214" s="1">
        <v>209</v>
      </c>
      <c r="B214" t="s">
        <v>434</v>
      </c>
      <c r="C214" s="14" t="s">
        <v>463</v>
      </c>
      <c r="D214" s="14" t="s">
        <v>459</v>
      </c>
      <c r="E214" s="5">
        <v>0</v>
      </c>
      <c r="F214" s="5">
        <v>0</v>
      </c>
      <c r="G214" s="5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Q214" s="29"/>
      <c r="R214" s="29"/>
      <c r="S214" s="29"/>
      <c r="T214" s="29"/>
      <c r="U214" s="29"/>
      <c r="W214" s="28">
        <f t="shared" si="46"/>
        <v>0</v>
      </c>
      <c r="X214" s="28">
        <f t="shared" si="40"/>
        <v>0</v>
      </c>
      <c r="Y214" s="28">
        <f t="shared" si="41"/>
        <v>0</v>
      </c>
      <c r="Z214" s="28">
        <f t="shared" si="42"/>
        <v>0</v>
      </c>
      <c r="AA214" s="28">
        <f t="shared" si="43"/>
        <v>0</v>
      </c>
    </row>
    <row r="215" spans="1:27" x14ac:dyDescent="0.25">
      <c r="A215" s="1">
        <v>210</v>
      </c>
      <c r="B215" t="s">
        <v>435</v>
      </c>
      <c r="C215" s="14" t="s">
        <v>465</v>
      </c>
      <c r="D215" s="14" t="s">
        <v>458</v>
      </c>
      <c r="E215" s="5">
        <v>6444.5183999999999</v>
      </c>
      <c r="F215" s="5">
        <v>6686.7456000000002</v>
      </c>
      <c r="G215" s="5">
        <v>6814.2335999999996</v>
      </c>
      <c r="I215" s="28">
        <v>6310.6497095022805</v>
      </c>
      <c r="J215" s="28">
        <v>6384.7285971293613</v>
      </c>
      <c r="K215" s="28">
        <v>6456.1929357813688</v>
      </c>
      <c r="L215" s="28">
        <v>6525.0427254583028</v>
      </c>
      <c r="M215" s="28">
        <v>6592.1494824851879</v>
      </c>
      <c r="N215" s="28">
        <v>6657.5132068620242</v>
      </c>
      <c r="O215" s="28">
        <v>6720.262382263787</v>
      </c>
      <c r="Q215" s="29">
        <f t="shared" si="44"/>
        <v>1.0664146868250526E-2</v>
      </c>
      <c r="R215" s="29">
        <f>(M215-L215)/L215</f>
        <v>1.0284493121410438E-2</v>
      </c>
      <c r="S215" s="29">
        <f>(N215-M215)/M215</f>
        <v>9.9153886832363831E-3</v>
      </c>
      <c r="T215" s="29">
        <f>(O215-N215)/N215</f>
        <v>9.4253174499280123E-3</v>
      </c>
      <c r="U215" s="29">
        <f t="shared" si="45"/>
        <v>9.8750664181916099E-3</v>
      </c>
      <c r="W215" s="28">
        <f t="shared" si="46"/>
        <v>6814.2335999999996</v>
      </c>
      <c r="X215" s="28">
        <f t="shared" si="40"/>
        <v>6886.9015879049666</v>
      </c>
      <c r="Y215" s="28">
        <f t="shared" si="41"/>
        <v>6957.7298799136051</v>
      </c>
      <c r="Z215" s="28">
        <f t="shared" si="42"/>
        <v>7026.7184760259161</v>
      </c>
      <c r="AA215" s="28">
        <f t="shared" si="43"/>
        <v>7092.9475282937337</v>
      </c>
    </row>
    <row r="216" spans="1:27" x14ac:dyDescent="0.25">
      <c r="A216" s="1">
        <v>211</v>
      </c>
      <c r="B216" t="s">
        <v>436</v>
      </c>
      <c r="C216" s="14" t="s">
        <v>463</v>
      </c>
      <c r="D216" s="14" t="s">
        <v>459</v>
      </c>
      <c r="E216" s="5">
        <v>0</v>
      </c>
      <c r="F216" s="5">
        <v>0</v>
      </c>
      <c r="G216" s="5">
        <v>0</v>
      </c>
      <c r="I216" s="28">
        <v>0</v>
      </c>
      <c r="J216" s="28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0</v>
      </c>
      <c r="Q216" s="29"/>
      <c r="R216" s="29"/>
      <c r="S216" s="29"/>
      <c r="T216" s="29"/>
      <c r="U216" s="29"/>
      <c r="W216" s="28">
        <f t="shared" si="46"/>
        <v>0</v>
      </c>
      <c r="X216" s="28">
        <f t="shared" si="40"/>
        <v>0</v>
      </c>
      <c r="Y216" s="28">
        <f t="shared" si="41"/>
        <v>0</v>
      </c>
      <c r="Z216" s="28">
        <f t="shared" si="42"/>
        <v>0</v>
      </c>
      <c r="AA216" s="28">
        <f t="shared" si="43"/>
        <v>0</v>
      </c>
    </row>
    <row r="217" spans="1:27" x14ac:dyDescent="0.25">
      <c r="A217" s="1">
        <v>212</v>
      </c>
      <c r="B217" t="s">
        <v>437</v>
      </c>
      <c r="C217" s="14" t="s">
        <v>463</v>
      </c>
      <c r="D217" s="14" t="s">
        <v>458</v>
      </c>
      <c r="E217" s="5">
        <v>127424.0975</v>
      </c>
      <c r="F217" s="5">
        <v>129437.3982</v>
      </c>
      <c r="G217" s="5">
        <v>131482.5091</v>
      </c>
      <c r="I217" s="28">
        <v>100128.37245397647</v>
      </c>
      <c r="J217" s="28">
        <v>101293.77215537173</v>
      </c>
      <c r="K217" s="28">
        <v>102427.69583512229</v>
      </c>
      <c r="L217" s="28">
        <v>103526.99589106368</v>
      </c>
      <c r="M217" s="28">
        <v>104591.67232319587</v>
      </c>
      <c r="N217" s="28">
        <v>105622.51203206003</v>
      </c>
      <c r="O217" s="28">
        <v>106619.5150176561</v>
      </c>
      <c r="Q217" s="29">
        <f t="shared" si="44"/>
        <v>1.0732449333927554E-2</v>
      </c>
      <c r="R217" s="29">
        <f>(M217-L217)/L217</f>
        <v>1.0284046426426816E-2</v>
      </c>
      <c r="S217" s="29">
        <f>(N217-M217)/M217</f>
        <v>9.8558488067652349E-3</v>
      </c>
      <c r="T217" s="29">
        <f>(O217-N217)/N217</f>
        <v>9.439303860652835E-3</v>
      </c>
      <c r="U217" s="29">
        <f t="shared" si="45"/>
        <v>9.8597330312816273E-3</v>
      </c>
      <c r="W217" s="28">
        <f t="shared" si="46"/>
        <v>131482.5091</v>
      </c>
      <c r="X217" s="28">
        <f t="shared" si="40"/>
        <v>132893.63846721343</v>
      </c>
      <c r="Y217" s="28">
        <f t="shared" si="41"/>
        <v>134260.32281498704</v>
      </c>
      <c r="Z217" s="28">
        <f t="shared" si="42"/>
        <v>135583.57225739906</v>
      </c>
      <c r="AA217" s="28">
        <f t="shared" si="43"/>
        <v>136863.38679444944</v>
      </c>
    </row>
    <row r="218" spans="1:27" x14ac:dyDescent="0.25">
      <c r="A218" s="1">
        <v>213</v>
      </c>
      <c r="B218" t="s">
        <v>438</v>
      </c>
      <c r="C218" s="14" t="s">
        <v>464</v>
      </c>
      <c r="D218" s="14" t="s">
        <v>460</v>
      </c>
      <c r="E218" s="5">
        <v>0</v>
      </c>
      <c r="F218" s="5">
        <v>0</v>
      </c>
      <c r="G218" s="5">
        <v>0</v>
      </c>
      <c r="I218" s="28">
        <v>0</v>
      </c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Q218" s="29"/>
      <c r="R218" s="29"/>
      <c r="S218" s="29"/>
      <c r="T218" s="29"/>
      <c r="U218" s="29"/>
      <c r="W218" s="28">
        <f t="shared" si="46"/>
        <v>0</v>
      </c>
      <c r="X218" s="28">
        <f t="shared" si="40"/>
        <v>0</v>
      </c>
      <c r="Y218" s="28">
        <f t="shared" si="41"/>
        <v>0</v>
      </c>
      <c r="Z218" s="28">
        <f t="shared" si="42"/>
        <v>0</v>
      </c>
      <c r="AA218" s="28">
        <f t="shared" si="43"/>
        <v>0</v>
      </c>
    </row>
    <row r="219" spans="1:27" x14ac:dyDescent="0.25">
      <c r="A219" s="1">
        <v>214</v>
      </c>
      <c r="B219" t="s">
        <v>439</v>
      </c>
      <c r="C219" s="14" t="s">
        <v>464</v>
      </c>
      <c r="D219" s="14" t="s">
        <v>460</v>
      </c>
      <c r="E219" s="5">
        <v>0</v>
      </c>
      <c r="F219" s="5">
        <v>0</v>
      </c>
      <c r="G219" s="5">
        <v>0</v>
      </c>
      <c r="I219" s="28">
        <v>0</v>
      </c>
      <c r="J219" s="28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Q219" s="29"/>
      <c r="R219" s="29"/>
      <c r="S219" s="29"/>
      <c r="T219" s="29"/>
      <c r="U219" s="29"/>
      <c r="W219" s="28">
        <f t="shared" si="46"/>
        <v>0</v>
      </c>
      <c r="X219" s="28">
        <f t="shared" si="40"/>
        <v>0</v>
      </c>
      <c r="Y219" s="28">
        <f t="shared" si="41"/>
        <v>0</v>
      </c>
      <c r="Z219" s="28">
        <f t="shared" si="42"/>
        <v>0</v>
      </c>
      <c r="AA219" s="28">
        <f t="shared" si="43"/>
        <v>0</v>
      </c>
    </row>
    <row r="220" spans="1:27" x14ac:dyDescent="0.25">
      <c r="A220" s="1">
        <v>215</v>
      </c>
      <c r="B220" t="s">
        <v>440</v>
      </c>
      <c r="C220" s="14" t="s">
        <v>463</v>
      </c>
      <c r="D220" s="14" t="s">
        <v>458</v>
      </c>
      <c r="E220" s="5">
        <v>0</v>
      </c>
      <c r="F220" s="5">
        <v>0</v>
      </c>
      <c r="G220" s="5">
        <v>0</v>
      </c>
      <c r="I220" s="28">
        <v>0</v>
      </c>
      <c r="J220" s="28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0</v>
      </c>
      <c r="Q220" s="29"/>
      <c r="R220" s="29"/>
      <c r="S220" s="29"/>
      <c r="T220" s="29"/>
      <c r="U220" s="29"/>
      <c r="W220" s="28">
        <f t="shared" si="46"/>
        <v>0</v>
      </c>
      <c r="X220" s="28">
        <f t="shared" si="40"/>
        <v>0</v>
      </c>
      <c r="Y220" s="28">
        <f t="shared" si="41"/>
        <v>0</v>
      </c>
      <c r="Z220" s="28">
        <f t="shared" si="42"/>
        <v>0</v>
      </c>
      <c r="AA220" s="28">
        <f t="shared" si="43"/>
        <v>0</v>
      </c>
    </row>
    <row r="221" spans="1:27" x14ac:dyDescent="0.25">
      <c r="A221" s="1">
        <v>216</v>
      </c>
      <c r="B221" t="s">
        <v>441</v>
      </c>
      <c r="C221" s="14" t="s">
        <v>463</v>
      </c>
      <c r="D221" s="14" t="s">
        <v>458</v>
      </c>
      <c r="E221" s="5">
        <v>28618.713599999999</v>
      </c>
      <c r="F221" s="5">
        <v>29351.212800000001</v>
      </c>
      <c r="G221" s="5">
        <v>29770.214400000001</v>
      </c>
      <c r="I221" s="28">
        <v>28847.615763380039</v>
      </c>
      <c r="J221" s="28">
        <v>29183.654298258123</v>
      </c>
      <c r="K221" s="28">
        <v>29510.091732139688</v>
      </c>
      <c r="L221" s="28">
        <v>33087.164032512366</v>
      </c>
      <c r="M221" s="28">
        <v>36720.899999999994</v>
      </c>
      <c r="N221" s="28">
        <v>37082.699999999997</v>
      </c>
      <c r="O221" s="28">
        <v>37432.799999999996</v>
      </c>
      <c r="Q221" s="29">
        <f t="shared" si="44"/>
        <v>0.12121522131620006</v>
      </c>
      <c r="R221" s="29">
        <f t="shared" ref="R221:T222" si="48">(M221-L221)/L221</f>
        <v>0.10982313152970796</v>
      </c>
      <c r="S221" s="29">
        <f t="shared" si="48"/>
        <v>9.8526996887332002E-3</v>
      </c>
      <c r="T221" s="29">
        <f t="shared" si="48"/>
        <v>9.4410601169817344E-3</v>
      </c>
      <c r="U221" s="29">
        <f t="shared" si="45"/>
        <v>4.3038963778474298E-2</v>
      </c>
      <c r="W221" s="28">
        <f t="shared" si="46"/>
        <v>29770.214400000001</v>
      </c>
      <c r="X221" s="28">
        <f t="shared" si="40"/>
        <v>33378.817527126725</v>
      </c>
      <c r="Y221" s="28">
        <f t="shared" si="41"/>
        <v>37044.583794714483</v>
      </c>
      <c r="Z221" s="28">
        <f t="shared" si="42"/>
        <v>37409.572953937917</v>
      </c>
      <c r="AA221" s="28">
        <f t="shared" si="43"/>
        <v>37762.758981146653</v>
      </c>
    </row>
    <row r="222" spans="1:27" x14ac:dyDescent="0.25">
      <c r="A222" s="1">
        <v>217</v>
      </c>
      <c r="B222" t="s">
        <v>442</v>
      </c>
      <c r="C222" s="14" t="s">
        <v>465</v>
      </c>
      <c r="D222" s="14" t="s">
        <v>458</v>
      </c>
      <c r="E222" s="5">
        <v>1773.9359999999999</v>
      </c>
      <c r="F222" s="5">
        <v>1762.7616</v>
      </c>
      <c r="G222" s="5">
        <v>2539.3824</v>
      </c>
      <c r="I222" s="28">
        <v>365.41181645549653</v>
      </c>
      <c r="J222" s="28">
        <v>369.64567015935893</v>
      </c>
      <c r="K222" s="28">
        <v>373.75855661453954</v>
      </c>
      <c r="L222" s="28">
        <v>377.78071763320884</v>
      </c>
      <c r="M222" s="28">
        <v>381.71215321536681</v>
      </c>
      <c r="N222" s="28">
        <v>385.43189611233163</v>
      </c>
      <c r="O222" s="28">
        <v>389.09115538495558</v>
      </c>
      <c r="Q222" s="29">
        <f t="shared" si="44"/>
        <v>1.0761388461849675E-2</v>
      </c>
      <c r="R222" s="29">
        <f t="shared" si="48"/>
        <v>1.0406660262568099E-2</v>
      </c>
      <c r="S222" s="29">
        <f t="shared" si="48"/>
        <v>9.7448898748216991E-3</v>
      </c>
      <c r="T222" s="29">
        <f t="shared" si="48"/>
        <v>9.4939191839937612E-3</v>
      </c>
      <c r="U222" s="29">
        <f t="shared" si="45"/>
        <v>9.8818231071278531E-3</v>
      </c>
      <c r="W222" s="28">
        <f t="shared" si="46"/>
        <v>2539.3824</v>
      </c>
      <c r="X222" s="28">
        <f t="shared" si="40"/>
        <v>2566.709680459584</v>
      </c>
      <c r="Y222" s="28">
        <f t="shared" si="41"/>
        <v>2593.4205560967716</v>
      </c>
      <c r="Z222" s="28">
        <f t="shared" si="42"/>
        <v>2618.6931538150338</v>
      </c>
      <c r="AA222" s="28">
        <f t="shared" si="43"/>
        <v>2643.5548149850315</v>
      </c>
    </row>
    <row r="223" spans="1:27" x14ac:dyDescent="0.25">
      <c r="A223" s="1">
        <v>218</v>
      </c>
      <c r="B223" t="s">
        <v>443</v>
      </c>
      <c r="C223" s="14" t="s">
        <v>463</v>
      </c>
      <c r="D223" s="14" t="s">
        <v>459</v>
      </c>
      <c r="E223" s="5">
        <v>0</v>
      </c>
      <c r="F223" s="5">
        <v>0</v>
      </c>
      <c r="G223" s="5">
        <v>869.52959999999996</v>
      </c>
      <c r="I223" s="28">
        <v>0</v>
      </c>
      <c r="J223" s="28">
        <v>0</v>
      </c>
      <c r="K223" s="28">
        <v>0</v>
      </c>
      <c r="L223" s="28">
        <v>0</v>
      </c>
      <c r="M223" s="28">
        <v>1280.7536</v>
      </c>
      <c r="N223" s="28">
        <v>1293.4448000000002</v>
      </c>
      <c r="O223" s="28">
        <v>1305.6072000000001</v>
      </c>
      <c r="Q223" s="29"/>
      <c r="R223" s="29"/>
      <c r="S223" s="29">
        <f>(N223-M223)/M223</f>
        <v>9.909165978530303E-3</v>
      </c>
      <c r="T223" s="29">
        <f>(O223-N223)/N223</f>
        <v>9.4031071136548936E-3</v>
      </c>
      <c r="U223" s="29">
        <f t="shared" si="45"/>
        <v>9.6561365460925974E-3</v>
      </c>
      <c r="W223" s="28">
        <f t="shared" si="46"/>
        <v>869.52959999999996</v>
      </c>
      <c r="X223" s="28">
        <f t="shared" si="40"/>
        <v>869.52959999999996</v>
      </c>
      <c r="Y223" s="28">
        <f t="shared" si="41"/>
        <v>869.52959999999996</v>
      </c>
      <c r="Z223" s="28">
        <f t="shared" si="42"/>
        <v>878.1459131296449</v>
      </c>
      <c r="AA223" s="28">
        <f t="shared" si="43"/>
        <v>886.4032132122212</v>
      </c>
    </row>
    <row r="224" spans="1:27" x14ac:dyDescent="0.25">
      <c r="A224" s="1">
        <v>219</v>
      </c>
      <c r="B224" t="s">
        <v>444</v>
      </c>
      <c r="C224" s="14" t="s">
        <v>463</v>
      </c>
      <c r="D224" s="14" t="s">
        <v>459</v>
      </c>
      <c r="E224" s="5">
        <v>98781.638399999996</v>
      </c>
      <c r="F224" s="5">
        <v>99980.006399999998</v>
      </c>
      <c r="G224" s="5">
        <v>106825.47840000001</v>
      </c>
      <c r="I224" s="28">
        <v>94596.052566694489</v>
      </c>
      <c r="J224" s="28">
        <v>107448.59999999999</v>
      </c>
      <c r="K224" s="28">
        <v>108650.4</v>
      </c>
      <c r="L224" s="28">
        <v>109816.2</v>
      </c>
      <c r="M224" s="28">
        <v>110946</v>
      </c>
      <c r="N224" s="28">
        <v>112039.8</v>
      </c>
      <c r="O224" s="28">
        <v>131946.5</v>
      </c>
      <c r="Q224" s="29">
        <f t="shared" si="44"/>
        <v>1.0729827041593984E-2</v>
      </c>
      <c r="R224" s="29">
        <f>(M224-L224)/L224</f>
        <v>1.0288099570008823E-2</v>
      </c>
      <c r="S224" s="29">
        <f>(N224-M224)/M224</f>
        <v>9.8588502514737157E-3</v>
      </c>
      <c r="T224" s="29">
        <f>(O224-N224)/N224</f>
        <v>0.17767525468628109</v>
      </c>
      <c r="U224" s="29">
        <f t="shared" si="45"/>
        <v>6.5940734835921208E-2</v>
      </c>
      <c r="W224" s="28">
        <f t="shared" si="46"/>
        <v>106825.47840000001</v>
      </c>
      <c r="X224" s="28">
        <f t="shared" si="40"/>
        <v>107971.69730686756</v>
      </c>
      <c r="Y224" s="28">
        <f t="shared" si="41"/>
        <v>109082.52087950346</v>
      </c>
      <c r="Z224" s="28">
        <f t="shared" si="42"/>
        <v>110157.94911790774</v>
      </c>
      <c r="AA224" s="28">
        <f t="shared" si="43"/>
        <v>129730.29078315041</v>
      </c>
    </row>
    <row r="225" spans="1:27" x14ac:dyDescent="0.25">
      <c r="A225" s="1">
        <v>220</v>
      </c>
      <c r="B225" t="s">
        <v>445</v>
      </c>
      <c r="C225" s="14" t="s">
        <v>463</v>
      </c>
      <c r="D225" s="14" t="s">
        <v>460</v>
      </c>
      <c r="E225" s="5">
        <v>0</v>
      </c>
      <c r="F225" s="5">
        <v>0</v>
      </c>
      <c r="G225" s="5">
        <v>0</v>
      </c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28">
        <v>0</v>
      </c>
      <c r="O225" s="28">
        <v>1702.2726578764748</v>
      </c>
      <c r="Q225" s="29"/>
      <c r="R225" s="29"/>
      <c r="S225" s="29"/>
      <c r="T225" s="29"/>
      <c r="U225" s="29"/>
      <c r="W225" s="28">
        <f t="shared" si="46"/>
        <v>0</v>
      </c>
      <c r="X225" s="28">
        <f t="shared" si="40"/>
        <v>0</v>
      </c>
      <c r="Y225" s="28">
        <f t="shared" si="41"/>
        <v>0</v>
      </c>
      <c r="Z225" s="28">
        <f t="shared" si="42"/>
        <v>0</v>
      </c>
      <c r="AA225" s="28">
        <f t="shared" si="43"/>
        <v>1702.2726578764748</v>
      </c>
    </row>
    <row r="226" spans="1:27" x14ac:dyDescent="0.25">
      <c r="A226" s="1">
        <v>221</v>
      </c>
      <c r="B226" t="s">
        <v>446</v>
      </c>
      <c r="C226" s="14" t="s">
        <v>463</v>
      </c>
      <c r="D226" s="14" t="s">
        <v>459</v>
      </c>
      <c r="E226" s="5">
        <v>7492.3584000000001</v>
      </c>
      <c r="F226" s="5">
        <v>7985.3567999999996</v>
      </c>
      <c r="G226" s="5">
        <v>8344.4544000000005</v>
      </c>
      <c r="I226" s="28">
        <v>7652.7705935027852</v>
      </c>
      <c r="J226" s="28">
        <v>7742.5581215849934</v>
      </c>
      <c r="K226" s="28">
        <v>7828.7541485439133</v>
      </c>
      <c r="L226" s="28">
        <v>7912.7952748288608</v>
      </c>
      <c r="M226" s="28">
        <v>7993.9632002151766</v>
      </c>
      <c r="N226" s="28">
        <v>8072.97622492752</v>
      </c>
      <c r="O226" s="28">
        <v>8149.1160487412326</v>
      </c>
      <c r="Q226" s="29">
        <f t="shared" si="44"/>
        <v>1.0734929810074376E-2</v>
      </c>
      <c r="R226" s="29">
        <f>(M226-L226)/L226</f>
        <v>1.0257806826434204E-2</v>
      </c>
      <c r="S226" s="29">
        <f>(N226-M226)/M226</f>
        <v>9.8840866205409314E-3</v>
      </c>
      <c r="T226" s="29">
        <f>(O226-N226)/N226</f>
        <v>9.431444078654672E-3</v>
      </c>
      <c r="U226" s="29">
        <f t="shared" si="45"/>
        <v>9.8577791752099356E-3</v>
      </c>
      <c r="W226" s="28">
        <f t="shared" si="46"/>
        <v>8344.4544000000005</v>
      </c>
      <c r="X226" s="28">
        <f t="shared" si="40"/>
        <v>8434.0315322873666</v>
      </c>
      <c r="Y226" s="28">
        <f t="shared" si="41"/>
        <v>8520.5461985136262</v>
      </c>
      <c r="Z226" s="28">
        <f t="shared" si="42"/>
        <v>8604.7640151940559</v>
      </c>
      <c r="AA226" s="28">
        <f t="shared" si="43"/>
        <v>8685.919365813379</v>
      </c>
    </row>
    <row r="227" spans="1:27" x14ac:dyDescent="0.25">
      <c r="A227" s="1">
        <v>222</v>
      </c>
      <c r="B227" t="s">
        <v>447</v>
      </c>
      <c r="C227" s="14" t="s">
        <v>463</v>
      </c>
      <c r="D227" s="14" t="s">
        <v>459</v>
      </c>
      <c r="E227" s="5">
        <v>0</v>
      </c>
      <c r="F227" s="5">
        <v>0</v>
      </c>
      <c r="G227" s="5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Q227" s="29"/>
      <c r="R227" s="29"/>
      <c r="S227" s="29"/>
      <c r="T227" s="29"/>
      <c r="U227" s="29"/>
      <c r="W227" s="28">
        <f t="shared" si="46"/>
        <v>0</v>
      </c>
      <c r="X227" s="28">
        <f t="shared" si="40"/>
        <v>0</v>
      </c>
      <c r="Y227" s="28">
        <f t="shared" si="41"/>
        <v>0</v>
      </c>
      <c r="Z227" s="28">
        <f t="shared" si="42"/>
        <v>0</v>
      </c>
      <c r="AA227" s="28">
        <f t="shared" si="43"/>
        <v>0</v>
      </c>
    </row>
    <row r="228" spans="1:27" x14ac:dyDescent="0.25">
      <c r="A228" s="1">
        <v>223</v>
      </c>
      <c r="B228" t="s">
        <v>448</v>
      </c>
      <c r="C228" s="14" t="s">
        <v>463</v>
      </c>
      <c r="D228" s="14" t="s">
        <v>458</v>
      </c>
      <c r="E228" s="5">
        <v>0</v>
      </c>
      <c r="F228" s="5">
        <v>0</v>
      </c>
      <c r="G228" s="5">
        <v>0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0</v>
      </c>
      <c r="Q228" s="29"/>
      <c r="R228" s="29"/>
      <c r="S228" s="29"/>
      <c r="T228" s="29"/>
      <c r="U228" s="29"/>
      <c r="W228" s="28">
        <f t="shared" si="46"/>
        <v>0</v>
      </c>
      <c r="X228" s="28">
        <f t="shared" si="40"/>
        <v>0</v>
      </c>
      <c r="Y228" s="28">
        <f t="shared" si="41"/>
        <v>0</v>
      </c>
      <c r="Z228" s="28">
        <f t="shared" si="42"/>
        <v>0</v>
      </c>
      <c r="AA228" s="28">
        <f t="shared" si="43"/>
        <v>0</v>
      </c>
    </row>
    <row r="230" spans="1:27" x14ac:dyDescent="0.25">
      <c r="B230" s="8" t="s">
        <v>209</v>
      </c>
      <c r="C230" s="8"/>
      <c r="D230" s="15"/>
      <c r="E230" s="7">
        <f t="shared" ref="E230:G230" si="49">SUM(E6:E228)</f>
        <v>4531103.2159000002</v>
      </c>
      <c r="F230" s="7">
        <f t="shared" si="49"/>
        <v>4630695.5238999994</v>
      </c>
      <c r="G230" s="7">
        <f t="shared" si="49"/>
        <v>4760943.4216000009</v>
      </c>
      <c r="I230" s="7"/>
      <c r="J230" s="7"/>
      <c r="K230" s="7"/>
      <c r="L230" s="7"/>
      <c r="M230" s="7"/>
      <c r="N230" s="7"/>
      <c r="O230" s="7"/>
    </row>
  </sheetData>
  <autoFilter ref="B5:AB5" xr:uid="{00000000-0001-0000-1100-000000000000}"/>
  <mergeCells count="6">
    <mergeCell ref="A1:AA1"/>
    <mergeCell ref="A3:AA3"/>
    <mergeCell ref="E4:G4"/>
    <mergeCell ref="I4:O4"/>
    <mergeCell ref="R4:U4"/>
    <mergeCell ref="W4:AA4"/>
  </mergeCells>
  <pageMargins left="0.31527777777777799" right="0.31527777777777799" top="0.35416666666666702" bottom="0.55138888888888904" header="0.511811023622047" footer="0.31527777777777799"/>
  <pageSetup paperSize="9" scale="50" orientation="landscape" horizontalDpi="300" verticalDpi="300" r:id="rId1"/>
  <headerFooter>
    <oddFooter>&amp;LFonte das Informações: Painel de Indicadores | SANEAGO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55A11"/>
  </sheetPr>
  <dimension ref="A1:AK230"/>
  <sheetViews>
    <sheetView showGridLines="0" tabSelected="1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H17" sqref="H17"/>
    </sheetView>
  </sheetViews>
  <sheetFormatPr defaultColWidth="8.7109375" defaultRowHeight="15" outlineLevelCol="1" x14ac:dyDescent="0.25"/>
  <cols>
    <col min="1" max="1" width="5.7109375" customWidth="1"/>
    <col min="2" max="2" width="32" customWidth="1"/>
    <col min="3" max="3" width="20.7109375" hidden="1" customWidth="1" outlineLevel="1"/>
    <col min="4" max="4" width="21.42578125" style="14" hidden="1" customWidth="1" outlineLevel="1"/>
    <col min="5" max="5" width="10.7109375" customWidth="1" collapsed="1"/>
    <col min="6" max="7" width="10.7109375" customWidth="1"/>
    <col min="8" max="8" width="6.28515625" customWidth="1"/>
    <col min="9" max="15" width="10.7109375" customWidth="1"/>
    <col min="16" max="16" width="8.7109375" hidden="1" customWidth="1" outlineLevel="1"/>
    <col min="17" max="21" width="12.7109375" hidden="1" customWidth="1" outlineLevel="1"/>
    <col min="22" max="22" width="6" customWidth="1" collapsed="1"/>
    <col min="23" max="23" width="10.7109375" customWidth="1"/>
    <col min="24" max="24" width="10.7109375" customWidth="1" collapsed="1"/>
    <col min="25" max="27" width="10.7109375" customWidth="1"/>
    <col min="30" max="30" width="13" customWidth="1"/>
    <col min="31" max="33" width="9.5703125" bestFit="1" customWidth="1"/>
    <col min="34" max="37" width="8.85546875" bestFit="1" customWidth="1"/>
  </cols>
  <sheetData>
    <row r="1" spans="1:37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7" ht="15.75" customHeight="1" x14ac:dyDescent="0.25">
      <c r="E2" s="46"/>
      <c r="M2" s="29"/>
      <c r="N2" s="29"/>
      <c r="O2" s="29"/>
      <c r="P2" s="29"/>
      <c r="Q2" s="29"/>
      <c r="R2" s="29"/>
      <c r="S2" s="29"/>
      <c r="T2" s="29"/>
      <c r="U2" s="29"/>
    </row>
    <row r="3" spans="1:37" ht="15.75" customHeight="1" x14ac:dyDescent="0.25">
      <c r="A3" s="45" t="s">
        <v>452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37" ht="31.5" customHeight="1" x14ac:dyDescent="0.25">
      <c r="E4" s="39" t="s">
        <v>468</v>
      </c>
      <c r="F4" s="39"/>
      <c r="G4" s="39"/>
      <c r="I4" s="39" t="s">
        <v>469</v>
      </c>
      <c r="J4" s="39"/>
      <c r="K4" s="39"/>
      <c r="L4" s="39"/>
      <c r="M4" s="39"/>
      <c r="N4" s="39"/>
      <c r="O4" s="39"/>
      <c r="R4" s="40" t="s">
        <v>474</v>
      </c>
      <c r="S4" s="40"/>
      <c r="T4" s="40"/>
      <c r="U4" s="40"/>
      <c r="W4" s="39" t="s">
        <v>486</v>
      </c>
      <c r="X4" s="39"/>
      <c r="Y4" s="39"/>
      <c r="Z4" s="39"/>
      <c r="AA4" s="39"/>
    </row>
    <row r="5" spans="1:37" x14ac:dyDescent="0.25">
      <c r="A5" s="3"/>
      <c r="B5" s="2" t="s">
        <v>213</v>
      </c>
      <c r="C5" s="3" t="s">
        <v>461</v>
      </c>
      <c r="D5" s="3" t="s">
        <v>462</v>
      </c>
      <c r="E5" s="20">
        <v>2023</v>
      </c>
      <c r="F5" s="21">
        <v>2024</v>
      </c>
      <c r="G5" s="19">
        <v>2025</v>
      </c>
      <c r="I5" s="17">
        <v>2023</v>
      </c>
      <c r="J5" s="18">
        <v>2024</v>
      </c>
      <c r="K5" s="19">
        <v>2025</v>
      </c>
      <c r="L5" s="17">
        <v>2026</v>
      </c>
      <c r="M5" s="18">
        <v>2027</v>
      </c>
      <c r="N5" s="19">
        <v>2028</v>
      </c>
      <c r="O5" s="17">
        <v>2029</v>
      </c>
      <c r="Q5" s="26" t="s">
        <v>481</v>
      </c>
      <c r="R5" s="26" t="s">
        <v>471</v>
      </c>
      <c r="S5" s="26" t="s">
        <v>472</v>
      </c>
      <c r="T5" s="26" t="s">
        <v>473</v>
      </c>
      <c r="U5" s="27" t="s">
        <v>470</v>
      </c>
      <c r="W5" s="17" t="s">
        <v>482</v>
      </c>
      <c r="X5" s="17">
        <v>2026</v>
      </c>
      <c r="Y5" s="18">
        <v>2027</v>
      </c>
      <c r="Z5" s="19">
        <v>2028</v>
      </c>
      <c r="AA5" s="17">
        <v>2029</v>
      </c>
    </row>
    <row r="6" spans="1:37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3987</v>
      </c>
      <c r="F6" s="5">
        <v>4258</v>
      </c>
      <c r="G6" s="5">
        <v>4841</v>
      </c>
      <c r="I6" s="28">
        <v>3861.0193003618815</v>
      </c>
      <c r="J6" s="28">
        <v>3905.8881182147165</v>
      </c>
      <c r="K6" s="28">
        <v>3949.6064535585042</v>
      </c>
      <c r="L6" s="28">
        <v>3992.1743063932449</v>
      </c>
      <c r="M6" s="28">
        <v>4033.0164354644148</v>
      </c>
      <c r="N6" s="28">
        <v>4072.7080820265378</v>
      </c>
      <c r="O6" s="28">
        <v>4111.2492460796138</v>
      </c>
      <c r="P6" s="31">
        <f>K6-G6</f>
        <v>-891.3935464414958</v>
      </c>
      <c r="Q6" s="29">
        <f>(L6-K6)/K6</f>
        <v>1.077774541217596E-2</v>
      </c>
      <c r="R6" s="29">
        <f>(M6-L6)/L6</f>
        <v>1.0230547550432229E-2</v>
      </c>
      <c r="S6" s="29">
        <f>(N6-M6)/M6</f>
        <v>9.8416773641420447E-3</v>
      </c>
      <c r="T6" s="29">
        <f>(O6-N6)/N6</f>
        <v>9.4632768361582048E-3</v>
      </c>
      <c r="U6" s="29">
        <f>AVERAGE(R6:T6)</f>
        <v>9.8451672502441589E-3</v>
      </c>
      <c r="V6" s="28"/>
      <c r="W6" s="28">
        <f>G6</f>
        <v>4841</v>
      </c>
      <c r="X6" s="28">
        <f t="shared" ref="X6:X69" si="0">W6*(1+Q6)</f>
        <v>4893.1750655403439</v>
      </c>
      <c r="Y6" s="28">
        <f t="shared" ref="Y6:Y69" si="1">X6*(1+R6)</f>
        <v>4943.2349257209444</v>
      </c>
      <c r="Z6" s="28">
        <f t="shared" ref="Z6:Z69" si="2">Y6*(1+S6)</f>
        <v>4991.8846489950492</v>
      </c>
      <c r="AA6" s="28">
        <f t="shared" ref="AA6:AA69" si="3">Z6*(1+T6)</f>
        <v>5039.1242353626576</v>
      </c>
    </row>
    <row r="7" spans="1:37" x14ac:dyDescent="0.25">
      <c r="A7" s="1">
        <v>2</v>
      </c>
      <c r="B7" t="s">
        <v>215</v>
      </c>
      <c r="C7" s="14" t="s">
        <v>464</v>
      </c>
      <c r="D7" s="14" t="s">
        <v>460</v>
      </c>
      <c r="E7" s="5">
        <v>7439</v>
      </c>
      <c r="F7" s="5">
        <v>7641</v>
      </c>
      <c r="G7" s="5">
        <v>7734</v>
      </c>
      <c r="I7" s="28">
        <v>7467.7938408474993</v>
      </c>
      <c r="J7" s="28">
        <v>7554.6793791574282</v>
      </c>
      <c r="K7" s="28">
        <v>7639.0201527469826</v>
      </c>
      <c r="L7" s="28">
        <v>7721.1796994333581</v>
      </c>
      <c r="M7" s="28">
        <v>7800.7944813993599</v>
      </c>
      <c r="N7" s="28">
        <v>7877.5009608277896</v>
      </c>
      <c r="O7" s="28">
        <v>7951.6626755358466</v>
      </c>
      <c r="P7" s="31">
        <f t="shared" ref="P7:P70" si="4">K7-G7</f>
        <v>-94.979847253017397</v>
      </c>
      <c r="Q7" s="29">
        <f t="shared" ref="Q7:T70" si="5">(L7-K7)/K7</f>
        <v>1.0755246752010601E-2</v>
      </c>
      <c r="R7" s="29">
        <f t="shared" si="5"/>
        <v>1.0311219925608595E-2</v>
      </c>
      <c r="S7" s="29">
        <f t="shared" si="5"/>
        <v>9.8331624568924123E-3</v>
      </c>
      <c r="T7" s="29">
        <f t="shared" si="5"/>
        <v>9.4143707600720904E-3</v>
      </c>
      <c r="U7" s="29">
        <f t="shared" ref="U7:U70" si="6">AVERAGE(R7:T7)</f>
        <v>9.8529177141910319E-3</v>
      </c>
      <c r="W7" s="28">
        <f t="shared" ref="W7:W70" si="7">G7</f>
        <v>7734</v>
      </c>
      <c r="X7" s="28">
        <f t="shared" si="0"/>
        <v>7817.1810783800502</v>
      </c>
      <c r="Y7" s="28">
        <f t="shared" si="1"/>
        <v>7897.785751677533</v>
      </c>
      <c r="Z7" s="28">
        <f t="shared" si="2"/>
        <v>7975.4459620235075</v>
      </c>
      <c r="AA7" s="28">
        <f t="shared" si="3"/>
        <v>8050.5297672869156</v>
      </c>
    </row>
    <row r="8" spans="1:37" x14ac:dyDescent="0.25">
      <c r="A8" s="1">
        <v>3</v>
      </c>
      <c r="B8" t="s">
        <v>216</v>
      </c>
      <c r="C8" s="14" t="s">
        <v>463</v>
      </c>
      <c r="D8" s="14" t="s">
        <v>460</v>
      </c>
      <c r="E8" s="5">
        <v>1102</v>
      </c>
      <c r="F8" s="5">
        <v>1110</v>
      </c>
      <c r="G8" s="5">
        <v>1133</v>
      </c>
      <c r="I8" s="28">
        <v>1114.6274007682459</v>
      </c>
      <c r="J8" s="28">
        <v>1127.3149807938539</v>
      </c>
      <c r="K8" s="28">
        <v>1140.0025608194621</v>
      </c>
      <c r="L8" s="28">
        <v>1152.2202304737516</v>
      </c>
      <c r="M8" s="28">
        <v>1164.4379001280411</v>
      </c>
      <c r="N8" s="28">
        <v>1175.7157490396928</v>
      </c>
      <c r="O8" s="28">
        <v>1186.9935979513443</v>
      </c>
      <c r="P8" s="31">
        <f t="shared" si="4"/>
        <v>7.0025608194621327</v>
      </c>
      <c r="Q8" s="29">
        <f t="shared" si="5"/>
        <v>1.0717230008244106E-2</v>
      </c>
      <c r="R8" s="29">
        <f t="shared" si="5"/>
        <v>1.0603588907014763E-2</v>
      </c>
      <c r="S8" s="29">
        <f t="shared" si="5"/>
        <v>9.6852300242130877E-3</v>
      </c>
      <c r="T8" s="29">
        <f t="shared" si="5"/>
        <v>9.5923261390885479E-3</v>
      </c>
      <c r="U8" s="29">
        <f t="shared" si="6"/>
        <v>9.9603816901054666E-3</v>
      </c>
      <c r="W8" s="28">
        <f t="shared" si="7"/>
        <v>1133</v>
      </c>
      <c r="X8" s="28">
        <f t="shared" si="0"/>
        <v>1145.1426215993406</v>
      </c>
      <c r="Y8" s="28">
        <f t="shared" si="1"/>
        <v>1157.2852431986812</v>
      </c>
      <c r="Z8" s="28">
        <f t="shared" si="2"/>
        <v>1168.4938169826878</v>
      </c>
      <c r="AA8" s="28">
        <f t="shared" si="3"/>
        <v>1179.7023907666942</v>
      </c>
    </row>
    <row r="9" spans="1:37" x14ac:dyDescent="0.25">
      <c r="A9" s="1">
        <v>4</v>
      </c>
      <c r="B9" t="s">
        <v>217</v>
      </c>
      <c r="C9" s="14" t="s">
        <v>463</v>
      </c>
      <c r="D9" s="14" t="s">
        <v>458</v>
      </c>
      <c r="E9" s="5">
        <v>1706</v>
      </c>
      <c r="F9" s="5">
        <v>1746</v>
      </c>
      <c r="G9" s="5">
        <v>1769</v>
      </c>
      <c r="I9" s="28">
        <v>1676.1951219512196</v>
      </c>
      <c r="J9" s="28">
        <v>1695.268292682927</v>
      </c>
      <c r="K9" s="28">
        <v>1714.3414634146343</v>
      </c>
      <c r="L9" s="28">
        <v>1732.8536585365857</v>
      </c>
      <c r="M9" s="28">
        <v>1750.8048780487809</v>
      </c>
      <c r="N9" s="28">
        <v>1768.1951219512198</v>
      </c>
      <c r="O9" s="28">
        <v>1784.4634146341466</v>
      </c>
      <c r="P9" s="31">
        <f t="shared" si="4"/>
        <v>-54.658536585365709</v>
      </c>
      <c r="Q9" s="29">
        <f t="shared" si="5"/>
        <v>1.0798429319371854E-2</v>
      </c>
      <c r="R9" s="29">
        <f t="shared" si="5"/>
        <v>1.0359339592101027E-2</v>
      </c>
      <c r="S9" s="29">
        <f t="shared" si="5"/>
        <v>9.9327138737583358E-3</v>
      </c>
      <c r="T9" s="29">
        <f t="shared" si="5"/>
        <v>9.2005076142131874E-3</v>
      </c>
      <c r="U9" s="29">
        <f t="shared" si="6"/>
        <v>9.830853693357516E-3</v>
      </c>
      <c r="W9" s="28">
        <f t="shared" si="7"/>
        <v>1769</v>
      </c>
      <c r="X9" s="28">
        <f t="shared" si="0"/>
        <v>1788.102421465969</v>
      </c>
      <c r="Y9" s="28">
        <f t="shared" si="1"/>
        <v>1806.6259816753932</v>
      </c>
      <c r="Z9" s="28">
        <f t="shared" si="2"/>
        <v>1824.5706806282726</v>
      </c>
      <c r="AA9" s="28">
        <f t="shared" si="3"/>
        <v>1841.3576570680632</v>
      </c>
    </row>
    <row r="10" spans="1:37" x14ac:dyDescent="0.25">
      <c r="A10" s="1">
        <v>5</v>
      </c>
      <c r="B10" t="s">
        <v>218</v>
      </c>
      <c r="C10" s="14" t="s">
        <v>463</v>
      </c>
      <c r="D10" s="14" t="s">
        <v>459</v>
      </c>
      <c r="E10" s="5">
        <v>862</v>
      </c>
      <c r="F10" s="5">
        <v>869</v>
      </c>
      <c r="G10" s="5">
        <v>904</v>
      </c>
      <c r="I10" s="28">
        <v>955.23023093072072</v>
      </c>
      <c r="J10" s="28">
        <v>966.46046186144156</v>
      </c>
      <c r="K10" s="28">
        <v>977.69069279216239</v>
      </c>
      <c r="L10" s="28">
        <v>987.59972008397483</v>
      </c>
      <c r="M10" s="28">
        <v>998.16934919524147</v>
      </c>
      <c r="N10" s="28">
        <v>1008.0783764870539</v>
      </c>
      <c r="O10" s="28">
        <v>1017.3268019594121</v>
      </c>
      <c r="P10" s="31">
        <f t="shared" si="4"/>
        <v>73.690692792162395</v>
      </c>
      <c r="Q10" s="29">
        <f t="shared" si="5"/>
        <v>1.0135135135135113E-2</v>
      </c>
      <c r="R10" s="29">
        <f t="shared" si="5"/>
        <v>1.0702341137123761E-2</v>
      </c>
      <c r="S10" s="29">
        <f t="shared" si="5"/>
        <v>9.9272005294506731E-3</v>
      </c>
      <c r="T10" s="29">
        <f t="shared" si="5"/>
        <v>9.1743119266054479E-3</v>
      </c>
      <c r="U10" s="29">
        <f t="shared" si="6"/>
        <v>9.9346178643932945E-3</v>
      </c>
      <c r="W10" s="28">
        <f t="shared" si="7"/>
        <v>904</v>
      </c>
      <c r="X10" s="28">
        <f t="shared" si="0"/>
        <v>913.16216216216208</v>
      </c>
      <c r="Y10" s="28">
        <f t="shared" si="1"/>
        <v>922.93513513513494</v>
      </c>
      <c r="Z10" s="28">
        <f t="shared" si="2"/>
        <v>932.09729729729702</v>
      </c>
      <c r="AA10" s="28">
        <f t="shared" si="3"/>
        <v>940.6486486486483</v>
      </c>
    </row>
    <row r="11" spans="1:37" x14ac:dyDescent="0.25">
      <c r="A11" s="1">
        <v>6</v>
      </c>
      <c r="B11" t="s">
        <v>219</v>
      </c>
      <c r="C11" s="14" t="s">
        <v>463</v>
      </c>
      <c r="D11" s="14" t="s">
        <v>459</v>
      </c>
      <c r="E11" s="5">
        <v>92142</v>
      </c>
      <c r="F11" s="5">
        <v>97278</v>
      </c>
      <c r="G11" s="5">
        <v>106021</v>
      </c>
      <c r="I11" s="28">
        <v>88449.20664846056</v>
      </c>
      <c r="J11" s="28">
        <v>89479.338619571092</v>
      </c>
      <c r="K11" s="28">
        <v>90480.39591333158</v>
      </c>
      <c r="L11" s="28">
        <v>91451.167084852437</v>
      </c>
      <c r="M11" s="28">
        <v>92392.055949096859</v>
      </c>
      <c r="N11" s="28">
        <v>93302.658691101649</v>
      </c>
      <c r="O11" s="28">
        <v>94182.975310866823</v>
      </c>
      <c r="P11" s="31">
        <f t="shared" si="4"/>
        <v>-15540.60408666842</v>
      </c>
      <c r="Q11" s="29">
        <f t="shared" si="5"/>
        <v>1.0729077406455307E-2</v>
      </c>
      <c r="R11" s="29">
        <f t="shared" si="5"/>
        <v>1.0288429270360468E-2</v>
      </c>
      <c r="S11" s="29">
        <f t="shared" si="5"/>
        <v>9.8558553833511878E-3</v>
      </c>
      <c r="T11" s="29">
        <f t="shared" si="5"/>
        <v>9.4350646821292575E-3</v>
      </c>
      <c r="U11" s="29">
        <f t="shared" si="6"/>
        <v>9.8597831119469712E-3</v>
      </c>
      <c r="W11" s="28">
        <f t="shared" si="7"/>
        <v>106021</v>
      </c>
      <c r="X11" s="28">
        <f t="shared" si="0"/>
        <v>107158.50751570979</v>
      </c>
      <c r="Y11" s="28">
        <f t="shared" si="1"/>
        <v>108261.00024100256</v>
      </c>
      <c r="Z11" s="28">
        <f t="shared" si="2"/>
        <v>109328.00500303484</v>
      </c>
      <c r="AA11" s="28">
        <f t="shared" si="3"/>
        <v>110359.52180180662</v>
      </c>
    </row>
    <row r="12" spans="1:37" x14ac:dyDescent="0.25">
      <c r="A12" s="1">
        <v>7</v>
      </c>
      <c r="B12" t="s">
        <v>220</v>
      </c>
      <c r="C12" s="14" t="s">
        <v>463</v>
      </c>
      <c r="D12" s="14" t="s">
        <v>459</v>
      </c>
      <c r="E12" s="5">
        <v>10229</v>
      </c>
      <c r="F12" s="5">
        <v>10462</v>
      </c>
      <c r="G12" s="5">
        <v>10689</v>
      </c>
      <c r="I12" s="28">
        <v>10138.222950958405</v>
      </c>
      <c r="J12" s="28">
        <v>10256.478906613633</v>
      </c>
      <c r="K12" s="28">
        <v>10370.920154021918</v>
      </c>
      <c r="L12" s="28">
        <v>10482.394406127025</v>
      </c>
      <c r="M12" s="28">
        <v>10590.053949985189</v>
      </c>
      <c r="N12" s="28">
        <v>10694.322642068295</v>
      </c>
      <c r="O12" s="28">
        <v>10795.62433884822</v>
      </c>
      <c r="P12" s="31">
        <f t="shared" si="4"/>
        <v>-318.07984597808172</v>
      </c>
      <c r="Q12" s="29">
        <f t="shared" si="5"/>
        <v>1.074873303907138E-2</v>
      </c>
      <c r="R12" s="29">
        <f t="shared" si="5"/>
        <v>1.0270510695079048E-2</v>
      </c>
      <c r="S12" s="29">
        <f t="shared" si="5"/>
        <v>9.8459075445268586E-3</v>
      </c>
      <c r="T12" s="29">
        <f t="shared" si="5"/>
        <v>9.4724743371248261E-3</v>
      </c>
      <c r="U12" s="29">
        <f t="shared" si="6"/>
        <v>9.8629641922435788E-3</v>
      </c>
      <c r="W12" s="28">
        <f t="shared" si="7"/>
        <v>10689</v>
      </c>
      <c r="X12" s="28">
        <f t="shared" si="0"/>
        <v>10803.893207454634</v>
      </c>
      <c r="Y12" s="28">
        <f t="shared" si="1"/>
        <v>10914.854708190289</v>
      </c>
      <c r="Z12" s="28">
        <f t="shared" si="2"/>
        <v>11022.321358509076</v>
      </c>
      <c r="AA12" s="28">
        <f t="shared" si="3"/>
        <v>11126.730014713095</v>
      </c>
      <c r="AD12" s="1">
        <v>144</v>
      </c>
      <c r="AE12" t="str">
        <f>VLOOKUP($AD$12,$A$6:$AA$228,2)</f>
        <v>NIQUELANDIA</v>
      </c>
    </row>
    <row r="13" spans="1:37" x14ac:dyDescent="0.25">
      <c r="A13" s="1">
        <v>8</v>
      </c>
      <c r="B13" t="s">
        <v>221</v>
      </c>
      <c r="C13" s="14" t="s">
        <v>463</v>
      </c>
      <c r="D13" s="14" t="s">
        <v>458</v>
      </c>
      <c r="E13" s="5">
        <v>1005</v>
      </c>
      <c r="F13" s="5">
        <v>991</v>
      </c>
      <c r="G13" s="5">
        <v>1012</v>
      </c>
      <c r="I13" s="28">
        <v>973.54609929078015</v>
      </c>
      <c r="J13" s="28">
        <v>985.0921985815603</v>
      </c>
      <c r="K13" s="28">
        <v>996.11347517730496</v>
      </c>
      <c r="L13" s="28">
        <v>1006.6099290780141</v>
      </c>
      <c r="M13" s="28">
        <v>1017.1063829787233</v>
      </c>
      <c r="N13" s="28">
        <v>1027.078014184397</v>
      </c>
      <c r="O13" s="28">
        <v>1037.049645390071</v>
      </c>
      <c r="P13" s="31">
        <f t="shared" si="4"/>
        <v>-15.886524822695037</v>
      </c>
      <c r="Q13" s="29">
        <f t="shared" si="5"/>
        <v>1.0537407797681735E-2</v>
      </c>
      <c r="R13" s="29">
        <f t="shared" si="5"/>
        <v>1.0427528675703823E-2</v>
      </c>
      <c r="S13" s="29">
        <f t="shared" si="5"/>
        <v>9.8039215686273953E-3</v>
      </c>
      <c r="T13" s="29">
        <f t="shared" si="5"/>
        <v>9.7087378640778373E-3</v>
      </c>
      <c r="U13" s="29">
        <f t="shared" si="6"/>
        <v>9.9800627028030203E-3</v>
      </c>
      <c r="W13" s="28">
        <f t="shared" si="7"/>
        <v>1012</v>
      </c>
      <c r="X13" s="28">
        <f t="shared" si="0"/>
        <v>1022.6638566912538</v>
      </c>
      <c r="Y13" s="28">
        <f t="shared" si="1"/>
        <v>1033.3277133825077</v>
      </c>
      <c r="Z13" s="28">
        <f t="shared" si="2"/>
        <v>1043.4583772391989</v>
      </c>
      <c r="AA13" s="28">
        <f t="shared" si="3"/>
        <v>1053.5890410958903</v>
      </c>
    </row>
    <row r="14" spans="1:37" x14ac:dyDescent="0.25">
      <c r="A14" s="1">
        <v>9</v>
      </c>
      <c r="B14" t="s">
        <v>222</v>
      </c>
      <c r="C14" s="14" t="s">
        <v>463</v>
      </c>
      <c r="D14" s="14" t="s">
        <v>458</v>
      </c>
      <c r="E14" s="5">
        <v>2459</v>
      </c>
      <c r="F14" s="5">
        <v>2507</v>
      </c>
      <c r="G14" s="5">
        <v>2608</v>
      </c>
      <c r="I14" s="28">
        <v>2443.4073808670728</v>
      </c>
      <c r="J14" s="28">
        <v>2471.9498387674671</v>
      </c>
      <c r="K14" s="28">
        <v>2499.6273737011825</v>
      </c>
      <c r="L14" s="28">
        <v>2526.4399856682194</v>
      </c>
      <c r="M14" s="28">
        <v>2552.3876746685778</v>
      </c>
      <c r="N14" s="28">
        <v>2577.4704407022573</v>
      </c>
      <c r="O14" s="28">
        <v>2601.6882837692583</v>
      </c>
      <c r="P14" s="31">
        <f t="shared" si="4"/>
        <v>-108.37262629881752</v>
      </c>
      <c r="Q14" s="29">
        <f t="shared" si="5"/>
        <v>1.0726643598615915E-2</v>
      </c>
      <c r="R14" s="29">
        <f t="shared" si="5"/>
        <v>1.0270455323519393E-2</v>
      </c>
      <c r="S14" s="29">
        <f t="shared" si="5"/>
        <v>9.8271772280582089E-3</v>
      </c>
      <c r="T14" s="29">
        <f t="shared" si="5"/>
        <v>9.3959731543623911E-3</v>
      </c>
      <c r="U14" s="29">
        <f t="shared" si="6"/>
        <v>9.8312019019799971E-3</v>
      </c>
      <c r="W14" s="28">
        <f t="shared" si="7"/>
        <v>2608</v>
      </c>
      <c r="X14" s="28">
        <f t="shared" si="0"/>
        <v>2635.9750865051906</v>
      </c>
      <c r="Y14" s="28">
        <f t="shared" si="1"/>
        <v>2663.047750865052</v>
      </c>
      <c r="Z14" s="28">
        <f t="shared" si="2"/>
        <v>2689.2179930795846</v>
      </c>
      <c r="AA14" s="28">
        <f t="shared" si="3"/>
        <v>2714.485813148789</v>
      </c>
      <c r="AE14" s="17">
        <v>2023</v>
      </c>
      <c r="AF14" s="18">
        <v>2024</v>
      </c>
      <c r="AG14" s="19">
        <v>2025</v>
      </c>
      <c r="AH14" s="17">
        <v>2026</v>
      </c>
      <c r="AI14" s="18">
        <v>2027</v>
      </c>
      <c r="AJ14" s="19">
        <v>2028</v>
      </c>
      <c r="AK14" s="17">
        <v>2029</v>
      </c>
    </row>
    <row r="15" spans="1:37" x14ac:dyDescent="0.25">
      <c r="A15" s="1">
        <v>10</v>
      </c>
      <c r="B15" t="s">
        <v>223</v>
      </c>
      <c r="C15" s="14" t="s">
        <v>463</v>
      </c>
      <c r="D15" s="14" t="s">
        <v>459</v>
      </c>
      <c r="E15" s="5">
        <v>4395</v>
      </c>
      <c r="F15" s="5">
        <v>4524</v>
      </c>
      <c r="G15" s="5">
        <v>4666</v>
      </c>
      <c r="I15" s="28">
        <v>4122.5465755707382</v>
      </c>
      <c r="J15" s="28">
        <v>4170.735710714881</v>
      </c>
      <c r="K15" s="28">
        <v>4216.8886852191299</v>
      </c>
      <c r="L15" s="28">
        <v>4262.3629395100816</v>
      </c>
      <c r="M15" s="28">
        <v>4305.8010331611395</v>
      </c>
      <c r="N15" s="28">
        <v>4348.5604065989</v>
      </c>
      <c r="O15" s="28">
        <v>4389.9623396100651</v>
      </c>
      <c r="P15" s="31">
        <f t="shared" si="4"/>
        <v>-449.11131478087009</v>
      </c>
      <c r="Q15" s="29">
        <f t="shared" si="5"/>
        <v>1.0783840334781943E-2</v>
      </c>
      <c r="R15" s="29">
        <f t="shared" si="5"/>
        <v>1.0191082802547709E-2</v>
      </c>
      <c r="S15" s="29">
        <f t="shared" si="5"/>
        <v>9.9306431273644899E-3</v>
      </c>
      <c r="T15" s="29">
        <f t="shared" si="5"/>
        <v>9.5208365849852299E-3</v>
      </c>
      <c r="U15" s="29">
        <f t="shared" si="6"/>
        <v>9.8808541716324753E-3</v>
      </c>
      <c r="W15" s="28">
        <f t="shared" si="7"/>
        <v>4666</v>
      </c>
      <c r="X15" s="28">
        <f t="shared" si="0"/>
        <v>4716.3173990020923</v>
      </c>
      <c r="Y15" s="28">
        <f t="shared" si="1"/>
        <v>4764.3817801384193</v>
      </c>
      <c r="Z15" s="28">
        <f t="shared" si="2"/>
        <v>4811.6951553194913</v>
      </c>
      <c r="AA15" s="28">
        <f t="shared" si="3"/>
        <v>4857.506518590053</v>
      </c>
      <c r="AD15" s="10" t="s">
        <v>484</v>
      </c>
      <c r="AE15" s="35">
        <f>VLOOKUP($AD$12,$A$6:$AA$228,5)</f>
        <v>13179</v>
      </c>
      <c r="AF15" s="35">
        <f>VLOOKUP($AD$12,$A$6:$AA$228,6)</f>
        <v>13325</v>
      </c>
      <c r="AG15" s="35">
        <f>VLOOKUP($AD$12,$A$6:$AA$228,7)</f>
        <v>13518</v>
      </c>
      <c r="AH15" s="36"/>
      <c r="AI15" s="36"/>
      <c r="AJ15" s="36"/>
      <c r="AK15" s="36"/>
    </row>
    <row r="16" spans="1:37" x14ac:dyDescent="0.25">
      <c r="A16" s="1">
        <v>11</v>
      </c>
      <c r="B16" t="s">
        <v>224</v>
      </c>
      <c r="C16" s="14" t="s">
        <v>463</v>
      </c>
      <c r="D16" s="14" t="s">
        <v>459</v>
      </c>
      <c r="E16" s="5">
        <v>3414</v>
      </c>
      <c r="F16" s="5">
        <v>3475</v>
      </c>
      <c r="G16" s="5">
        <v>3584</v>
      </c>
      <c r="I16" s="28">
        <v>3418.8894962905115</v>
      </c>
      <c r="J16" s="28">
        <v>3458.4599765716516</v>
      </c>
      <c r="K16" s="28">
        <v>3497.151112846544</v>
      </c>
      <c r="L16" s="28">
        <v>3534.9629051151892</v>
      </c>
      <c r="M16" s="28">
        <v>3571.0160093713394</v>
      </c>
      <c r="N16" s="28">
        <v>3606.1897696212418</v>
      </c>
      <c r="O16" s="28">
        <v>3640.4841858648965</v>
      </c>
      <c r="P16" s="31">
        <f t="shared" si="4"/>
        <v>-86.848887153455962</v>
      </c>
      <c r="Q16" s="29">
        <f t="shared" si="5"/>
        <v>1.0812169977369904E-2</v>
      </c>
      <c r="R16" s="29">
        <f t="shared" si="5"/>
        <v>1.0199004975124442E-2</v>
      </c>
      <c r="S16" s="29">
        <f t="shared" si="5"/>
        <v>9.8497906919478139E-3</v>
      </c>
      <c r="T16" s="29">
        <f t="shared" si="5"/>
        <v>9.5098756400877563E-3</v>
      </c>
      <c r="U16" s="29">
        <f t="shared" si="6"/>
        <v>9.8528904357200048E-3</v>
      </c>
      <c r="W16" s="28">
        <f t="shared" si="7"/>
        <v>3584</v>
      </c>
      <c r="X16" s="28">
        <f t="shared" si="0"/>
        <v>3622.7508171988939</v>
      </c>
      <c r="Y16" s="28">
        <f t="shared" si="1"/>
        <v>3659.6992708071411</v>
      </c>
      <c r="Z16" s="28">
        <f t="shared" si="2"/>
        <v>3695.7465426200661</v>
      </c>
      <c r="AA16" s="28">
        <f t="shared" si="3"/>
        <v>3730.8926326376672</v>
      </c>
      <c r="AD16" s="10" t="s">
        <v>483</v>
      </c>
      <c r="AE16" s="37"/>
      <c r="AF16" s="37"/>
      <c r="AG16" s="37">
        <f>AG15</f>
        <v>13518</v>
      </c>
      <c r="AH16" s="38">
        <f>VLOOKUP($AD$12,$A$6:$AA$228,24)</f>
        <v>13663.022269676634</v>
      </c>
      <c r="AI16" s="38">
        <f>VLOOKUP($AD$12,$A$6:$AA$228,25)</f>
        <v>13803.577028676022</v>
      </c>
      <c r="AJ16" s="38">
        <f>VLOOKUP($AD$12,$A$6:$AA$228,26)</f>
        <v>13939.664276998168</v>
      </c>
      <c r="AK16" s="38">
        <f>VLOOKUP($AD$12,$A$6:$AA$228,27)</f>
        <v>14071.284014643072</v>
      </c>
    </row>
    <row r="17" spans="1:37" x14ac:dyDescent="0.25">
      <c r="A17" s="1">
        <v>12</v>
      </c>
      <c r="B17" t="s">
        <v>225</v>
      </c>
      <c r="C17" s="14" t="s">
        <v>463</v>
      </c>
      <c r="D17" s="14" t="s">
        <v>458</v>
      </c>
      <c r="E17" s="5">
        <v>698</v>
      </c>
      <c r="F17" s="5">
        <v>713</v>
      </c>
      <c r="G17" s="5">
        <v>730</v>
      </c>
      <c r="I17" s="28">
        <v>698.72037914691941</v>
      </c>
      <c r="J17" s="28">
        <v>706.89573459715632</v>
      </c>
      <c r="K17" s="28">
        <v>714.52606635071083</v>
      </c>
      <c r="L17" s="28">
        <v>722.15639810426535</v>
      </c>
      <c r="M17" s="28">
        <v>729.78672985781986</v>
      </c>
      <c r="N17" s="28">
        <v>736.87203791469187</v>
      </c>
      <c r="O17" s="28">
        <v>743.957345971564</v>
      </c>
      <c r="P17" s="31">
        <f t="shared" si="4"/>
        <v>-15.473933649289165</v>
      </c>
      <c r="Q17" s="29">
        <f t="shared" si="5"/>
        <v>1.0678871090770422E-2</v>
      </c>
      <c r="R17" s="29">
        <f t="shared" si="5"/>
        <v>1.0566037735849075E-2</v>
      </c>
      <c r="S17" s="29">
        <f t="shared" si="5"/>
        <v>9.7087378640776309E-3</v>
      </c>
      <c r="T17" s="29">
        <f t="shared" si="5"/>
        <v>9.6153846153847304E-3</v>
      </c>
      <c r="U17" s="29">
        <f t="shared" si="6"/>
        <v>9.9633867384371459E-3</v>
      </c>
      <c r="W17" s="28">
        <f t="shared" si="7"/>
        <v>730</v>
      </c>
      <c r="X17" s="28">
        <f t="shared" si="0"/>
        <v>737.79557589626233</v>
      </c>
      <c r="Y17" s="28">
        <f t="shared" si="1"/>
        <v>745.59115179252467</v>
      </c>
      <c r="Z17" s="28">
        <f t="shared" si="2"/>
        <v>752.82990083905406</v>
      </c>
      <c r="AA17" s="28">
        <f t="shared" si="3"/>
        <v>760.06864988558357</v>
      </c>
      <c r="AD17" s="10" t="s">
        <v>485</v>
      </c>
      <c r="AE17" s="36">
        <f>VLOOKUP($AD$12,$A$6:$AA$228,9)</f>
        <v>13234.665929669405</v>
      </c>
      <c r="AF17" s="36">
        <f>VLOOKUP($AD$12,$A$6:$AA$228,10)</f>
        <v>13572.262288258296</v>
      </c>
      <c r="AG17" s="36">
        <f>VLOOKUP($AD$12,$A$6:$AA$228,11)</f>
        <v>13724.030471477039</v>
      </c>
      <c r="AH17" s="36">
        <f>VLOOKUP($AD$12,$A$6:$AA$228,12)</f>
        <v>13871.263053817982</v>
      </c>
      <c r="AI17" s="36">
        <f>VLOOKUP($AD$12,$A$6:$AA$228,13)</f>
        <v>14013.960035281121</v>
      </c>
      <c r="AJ17" s="36">
        <f>VLOOKUP($AD$12,$A$6:$AA$228,14)</f>
        <v>14152.121415866461</v>
      </c>
      <c r="AK17" s="36">
        <f>VLOOKUP($AD$12,$A$6:$AA$228,15)</f>
        <v>14285.747195573998</v>
      </c>
    </row>
    <row r="18" spans="1:37" x14ac:dyDescent="0.25">
      <c r="A18" s="1">
        <v>13</v>
      </c>
      <c r="B18" t="s">
        <v>226</v>
      </c>
      <c r="C18" s="14" t="s">
        <v>464</v>
      </c>
      <c r="D18" s="14" t="s">
        <v>460</v>
      </c>
      <c r="E18" s="5">
        <v>2629</v>
      </c>
      <c r="F18" s="5">
        <v>2674</v>
      </c>
      <c r="G18" s="5">
        <v>2725</v>
      </c>
      <c r="I18" s="28">
        <v>2601.1973514805959</v>
      </c>
      <c r="J18" s="28">
        <v>2631.4493286739012</v>
      </c>
      <c r="K18" s="28">
        <v>2660.7559315799153</v>
      </c>
      <c r="L18" s="28">
        <v>2689.1171601986389</v>
      </c>
      <c r="M18" s="28">
        <v>2717.0057016737169</v>
      </c>
      <c r="N18" s="28">
        <v>2743.9488688615043</v>
      </c>
      <c r="O18" s="28">
        <v>2769.4739746183554</v>
      </c>
      <c r="P18" s="31">
        <f t="shared" si="4"/>
        <v>-64.244068420084659</v>
      </c>
      <c r="Q18" s="29">
        <f t="shared" si="5"/>
        <v>1.0659086871557998E-2</v>
      </c>
      <c r="R18" s="29">
        <f t="shared" si="5"/>
        <v>1.0370891193531314E-2</v>
      </c>
      <c r="S18" s="29">
        <f t="shared" si="5"/>
        <v>9.9164926931106425E-3</v>
      </c>
      <c r="T18" s="29">
        <f t="shared" si="5"/>
        <v>9.3023255813953435E-3</v>
      </c>
      <c r="U18" s="29">
        <f t="shared" si="6"/>
        <v>9.863236489345768E-3</v>
      </c>
      <c r="W18" s="28">
        <f t="shared" si="7"/>
        <v>2725</v>
      </c>
      <c r="X18" s="28">
        <f t="shared" si="0"/>
        <v>2754.0460117249954</v>
      </c>
      <c r="Y18" s="28">
        <f t="shared" si="1"/>
        <v>2782.6079232545744</v>
      </c>
      <c r="Z18" s="28">
        <f t="shared" si="2"/>
        <v>2810.2016343933201</v>
      </c>
      <c r="AA18" s="28">
        <f t="shared" si="3"/>
        <v>2836.343044945816</v>
      </c>
    </row>
    <row r="19" spans="1:37" x14ac:dyDescent="0.25">
      <c r="A19" s="1">
        <v>14</v>
      </c>
      <c r="B19" t="s">
        <v>227</v>
      </c>
      <c r="C19" s="14" t="s">
        <v>464</v>
      </c>
      <c r="D19" s="14" t="s">
        <v>460</v>
      </c>
      <c r="E19" s="5">
        <v>1502</v>
      </c>
      <c r="F19" s="5">
        <v>1521</v>
      </c>
      <c r="G19" s="5">
        <v>1524</v>
      </c>
      <c r="I19" s="28">
        <v>1508.430066603235</v>
      </c>
      <c r="J19" s="28">
        <v>1525.4424357754519</v>
      </c>
      <c r="K19" s="28">
        <v>1542.4548049476689</v>
      </c>
      <c r="L19" s="28">
        <v>1559.4671741198858</v>
      </c>
      <c r="M19" s="28">
        <v>1575.7706945765938</v>
      </c>
      <c r="N19" s="28">
        <v>1590.6565176022837</v>
      </c>
      <c r="O19" s="28">
        <v>1605.5423406279733</v>
      </c>
      <c r="P19" s="31">
        <f t="shared" si="4"/>
        <v>18.45480494766889</v>
      </c>
      <c r="Q19" s="29">
        <f t="shared" si="5"/>
        <v>1.1029411764705892E-2</v>
      </c>
      <c r="R19" s="29">
        <f t="shared" si="5"/>
        <v>1.0454545454545475E-2</v>
      </c>
      <c r="S19" s="29">
        <f t="shared" si="5"/>
        <v>9.4466936572200171E-3</v>
      </c>
      <c r="T19" s="29">
        <f t="shared" si="5"/>
        <v>9.3582887700533746E-3</v>
      </c>
      <c r="U19" s="29">
        <f t="shared" si="6"/>
        <v>9.75317596060629E-3</v>
      </c>
      <c r="W19" s="28">
        <f t="shared" si="7"/>
        <v>1524</v>
      </c>
      <c r="X19" s="28">
        <f t="shared" si="0"/>
        <v>1540.8088235294117</v>
      </c>
      <c r="Y19" s="28">
        <f t="shared" si="1"/>
        <v>1556.9172794117646</v>
      </c>
      <c r="Z19" s="28">
        <f t="shared" si="2"/>
        <v>1571.625</v>
      </c>
      <c r="AA19" s="28">
        <f t="shared" si="3"/>
        <v>1586.3327205882351</v>
      </c>
    </row>
    <row r="20" spans="1:37" x14ac:dyDescent="0.25">
      <c r="A20" s="1">
        <v>15</v>
      </c>
      <c r="B20" t="s">
        <v>0</v>
      </c>
      <c r="C20" s="14" t="s">
        <v>463</v>
      </c>
      <c r="D20" s="14" t="s">
        <v>459</v>
      </c>
      <c r="E20" s="5">
        <v>171062</v>
      </c>
      <c r="F20" s="5">
        <v>176611</v>
      </c>
      <c r="G20" s="5">
        <v>182018</v>
      </c>
      <c r="I20" s="28">
        <v>169170.34237561288</v>
      </c>
      <c r="J20" s="28">
        <v>171140.79742397333</v>
      </c>
      <c r="K20" s="28">
        <v>173055.52072466217</v>
      </c>
      <c r="L20" s="28">
        <v>175773.31761755937</v>
      </c>
      <c r="M20" s="28">
        <v>177582.06310186975</v>
      </c>
      <c r="N20" s="28">
        <v>179332.68094570382</v>
      </c>
      <c r="O20" s="28">
        <v>181024.3225703685</v>
      </c>
      <c r="P20" s="31">
        <f t="shared" si="4"/>
        <v>-8962.4792753378279</v>
      </c>
      <c r="Q20" s="29">
        <f t="shared" si="5"/>
        <v>1.5704768513113854E-2</v>
      </c>
      <c r="R20" s="29">
        <f t="shared" si="5"/>
        <v>1.0290216449380411E-2</v>
      </c>
      <c r="S20" s="29">
        <f t="shared" si="5"/>
        <v>9.8580780809480305E-3</v>
      </c>
      <c r="T20" s="29">
        <f t="shared" si="5"/>
        <v>9.4329801782022035E-3</v>
      </c>
      <c r="U20" s="29">
        <f t="shared" si="6"/>
        <v>9.8604249028435478E-3</v>
      </c>
      <c r="W20" s="28">
        <f t="shared" si="7"/>
        <v>182018</v>
      </c>
      <c r="X20" s="28">
        <f t="shared" si="0"/>
        <v>184876.55055521993</v>
      </c>
      <c r="Y20" s="28">
        <f t="shared" si="1"/>
        <v>186778.97027684795</v>
      </c>
      <c r="Z20" s="28">
        <f t="shared" si="2"/>
        <v>188620.25194971618</v>
      </c>
      <c r="AA20" s="28">
        <f t="shared" si="3"/>
        <v>190399.50304756538</v>
      </c>
    </row>
    <row r="21" spans="1:37" x14ac:dyDescent="0.25">
      <c r="A21" s="1">
        <v>16</v>
      </c>
      <c r="B21" t="s">
        <v>228</v>
      </c>
      <c r="C21" s="14" t="s">
        <v>463</v>
      </c>
      <c r="D21" s="14" t="s">
        <v>459</v>
      </c>
      <c r="E21" s="5">
        <v>647</v>
      </c>
      <c r="F21" s="5">
        <v>650</v>
      </c>
      <c r="G21" s="5">
        <v>654</v>
      </c>
      <c r="I21" s="28">
        <v>622.6806422836753</v>
      </c>
      <c r="J21" s="28">
        <v>629.8126672613738</v>
      </c>
      <c r="K21" s="28">
        <v>636.94469223907231</v>
      </c>
      <c r="L21" s="28">
        <v>644.0767172167707</v>
      </c>
      <c r="M21" s="28">
        <v>650.66012488849242</v>
      </c>
      <c r="N21" s="28">
        <v>656.69491525423734</v>
      </c>
      <c r="O21" s="28">
        <v>663.27832292595895</v>
      </c>
      <c r="P21" s="31">
        <f t="shared" si="4"/>
        <v>-17.05530776092769</v>
      </c>
      <c r="Q21" s="29">
        <f t="shared" si="5"/>
        <v>1.1197243755383147E-2</v>
      </c>
      <c r="R21" s="29">
        <f t="shared" si="5"/>
        <v>1.0221465076661048E-2</v>
      </c>
      <c r="S21" s="29">
        <f t="shared" si="5"/>
        <v>9.2748735244520229E-3</v>
      </c>
      <c r="T21" s="29">
        <f t="shared" si="5"/>
        <v>1.0025062656641489E-2</v>
      </c>
      <c r="U21" s="29">
        <f t="shared" si="6"/>
        <v>9.8404670859181861E-3</v>
      </c>
      <c r="W21" s="28">
        <f t="shared" si="7"/>
        <v>654</v>
      </c>
      <c r="X21" s="28">
        <f t="shared" si="0"/>
        <v>661.3229974160206</v>
      </c>
      <c r="Y21" s="28">
        <f t="shared" si="1"/>
        <v>668.08268733850127</v>
      </c>
      <c r="Z21" s="28">
        <f t="shared" si="2"/>
        <v>674.27906976744191</v>
      </c>
      <c r="AA21" s="28">
        <f t="shared" si="3"/>
        <v>681.03875968992236</v>
      </c>
    </row>
    <row r="22" spans="1:37" x14ac:dyDescent="0.25">
      <c r="A22" s="1">
        <v>17</v>
      </c>
      <c r="B22" t="s">
        <v>229</v>
      </c>
      <c r="C22" s="14" t="s">
        <v>463</v>
      </c>
      <c r="D22" s="14" t="s">
        <v>460</v>
      </c>
      <c r="E22" s="5">
        <v>8647</v>
      </c>
      <c r="F22" s="5">
        <v>8780</v>
      </c>
      <c r="G22" s="5">
        <v>8972</v>
      </c>
      <c r="I22" s="28">
        <v>8618.6334925281171</v>
      </c>
      <c r="J22" s="28">
        <v>8718.7688080932585</v>
      </c>
      <c r="K22" s="28">
        <v>8816.7177630565402</v>
      </c>
      <c r="L22" s="28">
        <v>8911.1685410568498</v>
      </c>
      <c r="M22" s="28">
        <v>9002.5584142145544</v>
      </c>
      <c r="N22" s="28">
        <v>9091.3246546500304</v>
      </c>
      <c r="O22" s="28">
        <v>9183.8173161973409</v>
      </c>
      <c r="P22" s="31">
        <f t="shared" si="4"/>
        <v>-155.28223694345979</v>
      </c>
      <c r="Q22" s="29">
        <f t="shared" si="5"/>
        <v>1.0712691563755559E-2</v>
      </c>
      <c r="R22" s="29">
        <f t="shared" si="5"/>
        <v>1.0255655331468565E-2</v>
      </c>
      <c r="S22" s="29">
        <f t="shared" si="5"/>
        <v>9.8601126870022735E-3</v>
      </c>
      <c r="T22" s="29">
        <f t="shared" si="5"/>
        <v>1.0173727708646104E-2</v>
      </c>
      <c r="U22" s="29">
        <f t="shared" si="6"/>
        <v>1.0096498575705647E-2</v>
      </c>
      <c r="W22" s="28">
        <f t="shared" si="7"/>
        <v>8972</v>
      </c>
      <c r="X22" s="28">
        <f t="shared" si="0"/>
        <v>9068.1142687100164</v>
      </c>
      <c r="Y22" s="28">
        <f t="shared" si="1"/>
        <v>9161.1137231562789</v>
      </c>
      <c r="Z22" s="28">
        <f t="shared" si="2"/>
        <v>9251.4433368050431</v>
      </c>
      <c r="AA22" s="28">
        <f t="shared" si="3"/>
        <v>9345.565002225665</v>
      </c>
    </row>
    <row r="23" spans="1:37" x14ac:dyDescent="0.25">
      <c r="A23" s="1">
        <v>18</v>
      </c>
      <c r="B23" t="s">
        <v>230</v>
      </c>
      <c r="C23" s="14" t="s">
        <v>463</v>
      </c>
      <c r="D23" s="14" t="s">
        <v>458</v>
      </c>
      <c r="E23" s="5">
        <v>174701</v>
      </c>
      <c r="F23" s="5">
        <v>181930</v>
      </c>
      <c r="G23" s="5">
        <v>187722</v>
      </c>
      <c r="I23" s="28">
        <v>168314.44894470682</v>
      </c>
      <c r="J23" s="28">
        <v>171094.93028102067</v>
      </c>
      <c r="K23" s="28">
        <v>177177.36447393373</v>
      </c>
      <c r="L23" s="28">
        <v>189612.61795828948</v>
      </c>
      <c r="M23" s="28">
        <v>202205.8993177001</v>
      </c>
      <c r="N23" s="28">
        <v>210647.23951423031</v>
      </c>
      <c r="O23" s="28">
        <v>214804.48741824616</v>
      </c>
      <c r="P23" s="31">
        <f t="shared" si="4"/>
        <v>-10544.635526066268</v>
      </c>
      <c r="Q23" s="29">
        <f t="shared" si="5"/>
        <v>7.0185339539719935E-2</v>
      </c>
      <c r="R23" s="29">
        <f t="shared" si="5"/>
        <v>6.641584033284563E-2</v>
      </c>
      <c r="S23" s="29">
        <f t="shared" si="5"/>
        <v>4.1746260742212209E-2</v>
      </c>
      <c r="T23" s="29">
        <f t="shared" si="5"/>
        <v>1.9735591663117936E-2</v>
      </c>
      <c r="U23" s="29">
        <f t="shared" si="6"/>
        <v>4.2632564246058595E-2</v>
      </c>
      <c r="W23" s="28">
        <f t="shared" si="7"/>
        <v>187722</v>
      </c>
      <c r="X23" s="28">
        <f t="shared" si="0"/>
        <v>200897.33230907528</v>
      </c>
      <c r="Y23" s="28">
        <f t="shared" si="1"/>
        <v>214240.09745500947</v>
      </c>
      <c r="Z23" s="28">
        <f t="shared" si="2"/>
        <v>223183.82042480321</v>
      </c>
      <c r="AA23" s="28">
        <f t="shared" si="3"/>
        <v>227588.48517052177</v>
      </c>
    </row>
    <row r="24" spans="1:37" x14ac:dyDescent="0.25">
      <c r="A24" s="1">
        <v>19</v>
      </c>
      <c r="B24" t="s">
        <v>231</v>
      </c>
      <c r="C24" s="14" t="s">
        <v>464</v>
      </c>
      <c r="D24" s="14" t="s">
        <v>460</v>
      </c>
      <c r="E24" s="5">
        <v>1296</v>
      </c>
      <c r="F24" s="5">
        <v>1326</v>
      </c>
      <c r="G24" s="5">
        <v>1344</v>
      </c>
      <c r="I24" s="28">
        <v>1266.0144023043688</v>
      </c>
      <c r="J24" s="28">
        <v>1281.0288046087373</v>
      </c>
      <c r="K24" s="28">
        <v>1294.8420547287567</v>
      </c>
      <c r="L24" s="28">
        <v>1309.2558809409506</v>
      </c>
      <c r="M24" s="28">
        <v>1322.4685549687952</v>
      </c>
      <c r="N24" s="28">
        <v>1335.6812289966394</v>
      </c>
      <c r="O24" s="28">
        <v>1348.2933269323091</v>
      </c>
      <c r="P24" s="31">
        <f t="shared" si="4"/>
        <v>-49.157945271243307</v>
      </c>
      <c r="Q24" s="29">
        <f t="shared" si="5"/>
        <v>1.1131725417439705E-2</v>
      </c>
      <c r="R24" s="29">
        <f t="shared" si="5"/>
        <v>1.0091743119266099E-2</v>
      </c>
      <c r="S24" s="29">
        <f t="shared" si="5"/>
        <v>9.9909173478654485E-3</v>
      </c>
      <c r="T24" s="29">
        <f t="shared" si="5"/>
        <v>9.4424460431654488E-3</v>
      </c>
      <c r="U24" s="29">
        <f t="shared" si="6"/>
        <v>9.8417021700989982E-3</v>
      </c>
      <c r="W24" s="28">
        <f t="shared" si="7"/>
        <v>1344</v>
      </c>
      <c r="X24" s="28">
        <f t="shared" si="0"/>
        <v>1358.9610389610389</v>
      </c>
      <c r="Y24" s="28">
        <f t="shared" si="1"/>
        <v>1372.6753246753249</v>
      </c>
      <c r="Z24" s="28">
        <f t="shared" si="2"/>
        <v>1386.3896103896104</v>
      </c>
      <c r="AA24" s="28">
        <f t="shared" si="3"/>
        <v>1399.4805194805194</v>
      </c>
    </row>
    <row r="25" spans="1:37" x14ac:dyDescent="0.25">
      <c r="A25" s="1">
        <v>20</v>
      </c>
      <c r="B25" t="s">
        <v>232</v>
      </c>
      <c r="C25" s="14" t="s">
        <v>463</v>
      </c>
      <c r="D25" s="14" t="s">
        <v>460</v>
      </c>
      <c r="E25" s="5">
        <v>1835</v>
      </c>
      <c r="F25" s="5">
        <v>1846</v>
      </c>
      <c r="G25" s="5">
        <v>1917</v>
      </c>
      <c r="I25" s="28">
        <v>1834.7460589444825</v>
      </c>
      <c r="J25" s="28">
        <v>1856.4921178889649</v>
      </c>
      <c r="K25" s="28">
        <v>1876.9955448937628</v>
      </c>
      <c r="L25" s="28">
        <v>1897.4989718985605</v>
      </c>
      <c r="M25" s="28">
        <v>1916.7597669636737</v>
      </c>
      <c r="N25" s="28">
        <v>1935.3992460589443</v>
      </c>
      <c r="O25" s="28">
        <v>1954.0387251542152</v>
      </c>
      <c r="P25" s="31">
        <f t="shared" si="4"/>
        <v>-40.004455106237174</v>
      </c>
      <c r="Q25" s="29">
        <f t="shared" si="5"/>
        <v>1.0923535253227343E-2</v>
      </c>
      <c r="R25" s="29">
        <f t="shared" si="5"/>
        <v>1.0150622134905071E-2</v>
      </c>
      <c r="S25" s="29">
        <f t="shared" si="5"/>
        <v>9.7244732576984953E-3</v>
      </c>
      <c r="T25" s="29">
        <f t="shared" si="5"/>
        <v>9.6308186195827369E-3</v>
      </c>
      <c r="U25" s="29">
        <f t="shared" si="6"/>
        <v>9.8353046707287672E-3</v>
      </c>
      <c r="W25" s="28">
        <f t="shared" si="7"/>
        <v>1917</v>
      </c>
      <c r="X25" s="28">
        <f t="shared" si="0"/>
        <v>1937.9404170804366</v>
      </c>
      <c r="Y25" s="28">
        <f t="shared" si="1"/>
        <v>1957.6117179741805</v>
      </c>
      <c r="Z25" s="28">
        <f t="shared" si="2"/>
        <v>1976.6484607745774</v>
      </c>
      <c r="AA25" s="28">
        <f t="shared" si="3"/>
        <v>1995.6852035749748</v>
      </c>
    </row>
    <row r="26" spans="1:37" x14ac:dyDescent="0.25">
      <c r="A26" s="1">
        <v>21</v>
      </c>
      <c r="B26" t="s">
        <v>233</v>
      </c>
      <c r="C26" s="14" t="s">
        <v>463</v>
      </c>
      <c r="D26" s="14" t="s">
        <v>460</v>
      </c>
      <c r="E26" s="5">
        <v>1782</v>
      </c>
      <c r="F26" s="5">
        <v>1797</v>
      </c>
      <c r="G26" s="5">
        <v>1822</v>
      </c>
      <c r="I26" s="28">
        <v>1820.841575362748</v>
      </c>
      <c r="J26" s="28">
        <v>1842.150429375185</v>
      </c>
      <c r="K26" s="28">
        <v>1862.9265620373112</v>
      </c>
      <c r="L26" s="28">
        <v>1882.6372519988156</v>
      </c>
      <c r="M26" s="28">
        <v>1901.815220610009</v>
      </c>
      <c r="N26" s="28">
        <v>1920.9931892212023</v>
      </c>
      <c r="O26" s="28">
        <v>1939.1057151317739</v>
      </c>
      <c r="P26" s="31">
        <f t="shared" si="4"/>
        <v>40.926562037311214</v>
      </c>
      <c r="Q26" s="29">
        <f t="shared" si="5"/>
        <v>1.0580497569345202E-2</v>
      </c>
      <c r="R26" s="29">
        <f t="shared" si="5"/>
        <v>1.0186757215619693E-2</v>
      </c>
      <c r="S26" s="29">
        <f t="shared" si="5"/>
        <v>1.0084033613445377E-2</v>
      </c>
      <c r="T26" s="29">
        <f t="shared" si="5"/>
        <v>9.4287298946200953E-3</v>
      </c>
      <c r="U26" s="29">
        <f t="shared" si="6"/>
        <v>9.8998402412283897E-3</v>
      </c>
      <c r="W26" s="28">
        <f t="shared" si="7"/>
        <v>1822</v>
      </c>
      <c r="X26" s="28">
        <f t="shared" si="0"/>
        <v>1841.2776665713468</v>
      </c>
      <c r="Y26" s="28">
        <f t="shared" si="1"/>
        <v>1860.0343151272521</v>
      </c>
      <c r="Z26" s="28">
        <f t="shared" si="2"/>
        <v>1878.7909636831571</v>
      </c>
      <c r="AA26" s="28">
        <f t="shared" si="3"/>
        <v>1896.5055762081786</v>
      </c>
      <c r="AD26" s="1">
        <v>15</v>
      </c>
      <c r="AE26" t="str">
        <f>VLOOKUP(AD26,A6:AA228,2)</f>
        <v>ANAPOLIS</v>
      </c>
    </row>
    <row r="27" spans="1:37" x14ac:dyDescent="0.25">
      <c r="A27" s="1">
        <v>22</v>
      </c>
      <c r="B27" t="s">
        <v>234</v>
      </c>
      <c r="C27" s="14" t="s">
        <v>464</v>
      </c>
      <c r="D27" s="14" t="s">
        <v>460</v>
      </c>
      <c r="E27" s="5">
        <v>8360</v>
      </c>
      <c r="F27" s="5">
        <v>8418</v>
      </c>
      <c r="G27" s="5">
        <v>8492</v>
      </c>
      <c r="I27" s="28">
        <v>8400.5511146417757</v>
      </c>
      <c r="J27" s="28">
        <v>8498.6296608907196</v>
      </c>
      <c r="K27" s="28">
        <v>8593.8235440146964</v>
      </c>
      <c r="L27" s="28">
        <v>8685.7206692815635</v>
      </c>
      <c r="M27" s="28">
        <v>8775.1452261556024</v>
      </c>
      <c r="N27" s="28">
        <v>8861.6851199046705</v>
      </c>
      <c r="O27" s="28">
        <v>8945.3403505287715</v>
      </c>
      <c r="P27" s="31">
        <f t="shared" si="4"/>
        <v>101.82354401469638</v>
      </c>
      <c r="Q27" s="29">
        <f t="shared" si="5"/>
        <v>1.0693392154982084E-2</v>
      </c>
      <c r="R27" s="29">
        <f t="shared" si="5"/>
        <v>1.0295582862836369E-2</v>
      </c>
      <c r="S27" s="29">
        <f t="shared" si="5"/>
        <v>9.8619329388559118E-3</v>
      </c>
      <c r="T27" s="29">
        <f t="shared" si="5"/>
        <v>9.4401041666667736E-3</v>
      </c>
      <c r="U27" s="29">
        <f t="shared" si="6"/>
        <v>9.8658733227863522E-3</v>
      </c>
      <c r="W27" s="28">
        <f t="shared" si="7"/>
        <v>8492</v>
      </c>
      <c r="X27" s="28">
        <f t="shared" si="0"/>
        <v>8582.8082861801086</v>
      </c>
      <c r="Y27" s="28">
        <f t="shared" si="1"/>
        <v>8671.1733000863151</v>
      </c>
      <c r="Z27" s="28">
        <f t="shared" si="2"/>
        <v>8756.6878296729628</v>
      </c>
      <c r="AA27" s="28">
        <f t="shared" si="3"/>
        <v>8839.3518749400591</v>
      </c>
    </row>
    <row r="28" spans="1:37" x14ac:dyDescent="0.25">
      <c r="A28" s="1">
        <v>23</v>
      </c>
      <c r="B28" t="s">
        <v>235</v>
      </c>
      <c r="C28" s="14" t="s">
        <v>463</v>
      </c>
      <c r="D28" s="14" t="s">
        <v>458</v>
      </c>
      <c r="E28" s="5">
        <v>3574</v>
      </c>
      <c r="F28" s="5">
        <v>3671</v>
      </c>
      <c r="G28" s="5">
        <v>3833</v>
      </c>
      <c r="I28" s="28">
        <v>3480.315217391304</v>
      </c>
      <c r="J28" s="28">
        <v>3521.1385869565215</v>
      </c>
      <c r="K28" s="28">
        <v>3560.486413043478</v>
      </c>
      <c r="L28" s="28">
        <v>3598.8505434782605</v>
      </c>
      <c r="M28" s="28">
        <v>3635.7391304347825</v>
      </c>
      <c r="N28" s="28">
        <v>3671.64402173913</v>
      </c>
      <c r="O28" s="28">
        <v>3706.073369565217</v>
      </c>
      <c r="P28" s="31">
        <f t="shared" si="4"/>
        <v>-272.51358695652198</v>
      </c>
      <c r="Q28" s="29">
        <f t="shared" si="5"/>
        <v>1.0774968918358862E-2</v>
      </c>
      <c r="R28" s="29">
        <f t="shared" si="5"/>
        <v>1.0250102501025078E-2</v>
      </c>
      <c r="S28" s="29">
        <f t="shared" si="5"/>
        <v>9.8755411255410444E-3</v>
      </c>
      <c r="T28" s="29">
        <f t="shared" si="5"/>
        <v>9.3770931011386595E-3</v>
      </c>
      <c r="U28" s="29">
        <f t="shared" si="6"/>
        <v>9.8342455759015939E-3</v>
      </c>
      <c r="W28" s="28">
        <f t="shared" si="7"/>
        <v>3833</v>
      </c>
      <c r="X28" s="28">
        <f t="shared" si="0"/>
        <v>3874.30045586407</v>
      </c>
      <c r="Y28" s="28">
        <f t="shared" si="1"/>
        <v>3914.0124326564451</v>
      </c>
      <c r="Z28" s="28">
        <f t="shared" si="2"/>
        <v>3952.665423401023</v>
      </c>
      <c r="AA28" s="28">
        <f t="shared" si="3"/>
        <v>3989.7299350739063</v>
      </c>
      <c r="AE28" s="17">
        <v>2023</v>
      </c>
      <c r="AF28" s="18">
        <v>2024</v>
      </c>
      <c r="AG28" s="19">
        <v>2025</v>
      </c>
      <c r="AH28" s="17">
        <v>2026</v>
      </c>
      <c r="AI28" s="18">
        <v>2027</v>
      </c>
      <c r="AJ28" s="19">
        <v>2028</v>
      </c>
      <c r="AK28" s="17">
        <v>2029</v>
      </c>
    </row>
    <row r="29" spans="1:37" x14ac:dyDescent="0.25">
      <c r="A29" s="1">
        <v>24</v>
      </c>
      <c r="B29" t="s">
        <v>236</v>
      </c>
      <c r="C29" s="14" t="s">
        <v>463</v>
      </c>
      <c r="D29" s="14" t="s">
        <v>458</v>
      </c>
      <c r="E29" s="5">
        <v>2547</v>
      </c>
      <c r="F29" s="5">
        <v>2565</v>
      </c>
      <c r="G29" s="5">
        <v>2593</v>
      </c>
      <c r="I29" s="28">
        <v>2546.7972325705159</v>
      </c>
      <c r="J29" s="28">
        <v>2576.2554550292707</v>
      </c>
      <c r="K29" s="28">
        <v>2605.2673407841048</v>
      </c>
      <c r="L29" s="28">
        <v>2632.9402164271773</v>
      </c>
      <c r="M29" s="28">
        <v>2660.1667553663292</v>
      </c>
      <c r="N29" s="28">
        <v>2686.5006208976401</v>
      </c>
      <c r="O29" s="28">
        <v>2711.9418130211102</v>
      </c>
      <c r="P29" s="31">
        <f t="shared" si="4"/>
        <v>12.267340784104817</v>
      </c>
      <c r="Q29" s="29">
        <f t="shared" si="5"/>
        <v>1.0621894808977204E-2</v>
      </c>
      <c r="R29" s="29">
        <f t="shared" si="5"/>
        <v>1.0340735717918223E-2</v>
      </c>
      <c r="S29" s="29">
        <f t="shared" si="5"/>
        <v>9.8993288590603912E-3</v>
      </c>
      <c r="T29" s="29">
        <f t="shared" si="5"/>
        <v>9.470011629838888E-3</v>
      </c>
      <c r="U29" s="29">
        <f t="shared" si="6"/>
        <v>9.9033587356058342E-3</v>
      </c>
      <c r="W29" s="28">
        <f t="shared" si="7"/>
        <v>2593</v>
      </c>
      <c r="X29" s="28">
        <f t="shared" si="0"/>
        <v>2620.5425732396775</v>
      </c>
      <c r="Y29" s="28">
        <f t="shared" si="1"/>
        <v>2647.6409114271023</v>
      </c>
      <c r="Z29" s="28">
        <f t="shared" si="2"/>
        <v>2673.8507795100213</v>
      </c>
      <c r="AA29" s="28">
        <f t="shared" si="3"/>
        <v>2699.172177488435</v>
      </c>
      <c r="AD29" s="10" t="s">
        <v>484</v>
      </c>
      <c r="AE29" s="35">
        <f>VLOOKUP($AD$26,$A$6:$AA$228,5)</f>
        <v>171062</v>
      </c>
      <c r="AF29" s="35">
        <f>VLOOKUP($AD$26,$A$6:$AA$228,6)</f>
        <v>176611</v>
      </c>
      <c r="AG29" s="35">
        <f>VLOOKUP($AD$26,$A$6:$AA$228,7)</f>
        <v>182018</v>
      </c>
      <c r="AH29" s="36"/>
      <c r="AI29" s="36"/>
      <c r="AJ29" s="36"/>
      <c r="AK29" s="36"/>
    </row>
    <row r="30" spans="1:37" x14ac:dyDescent="0.25">
      <c r="A30" s="1">
        <v>25</v>
      </c>
      <c r="B30" t="s">
        <v>237</v>
      </c>
      <c r="C30" s="14" t="s">
        <v>463</v>
      </c>
      <c r="D30" s="14" t="s">
        <v>460</v>
      </c>
      <c r="E30" s="5">
        <v>1386</v>
      </c>
      <c r="F30" s="5">
        <v>1397</v>
      </c>
      <c r="G30" s="5">
        <v>1405</v>
      </c>
      <c r="I30" s="28">
        <v>1405.1936936936936</v>
      </c>
      <c r="J30" s="28">
        <v>1420.8243243243244</v>
      </c>
      <c r="K30" s="28">
        <v>1437.2364864864865</v>
      </c>
      <c r="L30" s="28">
        <v>1452.867117117117</v>
      </c>
      <c r="M30" s="28">
        <v>1466.9346846846847</v>
      </c>
      <c r="N30" s="28">
        <v>1481.7837837837837</v>
      </c>
      <c r="O30" s="28">
        <v>1495.8513513513512</v>
      </c>
      <c r="P30" s="31">
        <f t="shared" si="4"/>
        <v>32.236486486486456</v>
      </c>
      <c r="Q30" s="29">
        <f t="shared" si="5"/>
        <v>1.0875475802066284E-2</v>
      </c>
      <c r="R30" s="29">
        <f t="shared" si="5"/>
        <v>9.6826250672405589E-3</v>
      </c>
      <c r="S30" s="29">
        <f t="shared" si="5"/>
        <v>1.0122535961640863E-2</v>
      </c>
      <c r="T30" s="29">
        <f t="shared" si="5"/>
        <v>9.4936708860758993E-3</v>
      </c>
      <c r="U30" s="29">
        <f t="shared" si="6"/>
        <v>9.766277304985773E-3</v>
      </c>
      <c r="W30" s="28">
        <f t="shared" si="7"/>
        <v>1405</v>
      </c>
      <c r="X30" s="28">
        <f t="shared" si="0"/>
        <v>1420.2800435019033</v>
      </c>
      <c r="Y30" s="28">
        <f t="shared" si="1"/>
        <v>1434.0320826536163</v>
      </c>
      <c r="Z30" s="28">
        <f t="shared" si="2"/>
        <v>1448.5481239804242</v>
      </c>
      <c r="AA30" s="28">
        <f t="shared" si="3"/>
        <v>1462.3001631321372</v>
      </c>
      <c r="AD30" s="10" t="s">
        <v>483</v>
      </c>
      <c r="AE30" s="37"/>
      <c r="AF30" s="37"/>
      <c r="AG30" s="37">
        <f>AG29</f>
        <v>182018</v>
      </c>
      <c r="AH30" s="38">
        <f>VLOOKUP($AD$26,$A$6:$AA$228,24)</f>
        <v>184876.55055521993</v>
      </c>
      <c r="AI30" s="38">
        <f>VLOOKUP($AD$26,$A$6:$AA$228,25)</f>
        <v>186778.97027684795</v>
      </c>
      <c r="AJ30" s="38">
        <f>VLOOKUP($AD$26,$A$6:$AA$228,26)</f>
        <v>188620.25194971618</v>
      </c>
      <c r="AK30" s="38">
        <f>VLOOKUP($AD$26,$A$6:$AA$228,27)</f>
        <v>190399.50304756538</v>
      </c>
    </row>
    <row r="31" spans="1:37" x14ac:dyDescent="0.25">
      <c r="A31" s="1">
        <v>26</v>
      </c>
      <c r="B31" t="s">
        <v>238</v>
      </c>
      <c r="C31" s="14" t="s">
        <v>464</v>
      </c>
      <c r="D31" s="14" t="s">
        <v>460</v>
      </c>
      <c r="E31" s="5">
        <v>4464</v>
      </c>
      <c r="F31" s="5">
        <v>4619</v>
      </c>
      <c r="G31" s="5">
        <v>4795</v>
      </c>
      <c r="I31" s="28">
        <v>4389.7501204238924</v>
      </c>
      <c r="J31" s="28">
        <v>4440.9334055876689</v>
      </c>
      <c r="K31" s="28">
        <v>4490.5498554913293</v>
      </c>
      <c r="L31" s="28">
        <v>4538.5994701348745</v>
      </c>
      <c r="M31" s="28">
        <v>4585.6045279383434</v>
      </c>
      <c r="N31" s="28">
        <v>4630.5204720616575</v>
      </c>
      <c r="O31" s="28">
        <v>4674.3918593448943</v>
      </c>
      <c r="P31" s="31">
        <f t="shared" si="4"/>
        <v>-304.45014450867075</v>
      </c>
      <c r="Q31" s="29">
        <f t="shared" si="5"/>
        <v>1.0700162828564784E-2</v>
      </c>
      <c r="R31" s="29">
        <f t="shared" si="5"/>
        <v>1.0356731875719357E-2</v>
      </c>
      <c r="S31" s="29">
        <f t="shared" si="5"/>
        <v>9.7949886104783772E-3</v>
      </c>
      <c r="T31" s="29">
        <f t="shared" si="5"/>
        <v>9.4743965711707213E-3</v>
      </c>
      <c r="U31" s="29">
        <f t="shared" si="6"/>
        <v>9.8753723524561514E-3</v>
      </c>
      <c r="W31" s="28">
        <f t="shared" si="7"/>
        <v>4795</v>
      </c>
      <c r="X31" s="28">
        <f t="shared" si="0"/>
        <v>4846.3072807629678</v>
      </c>
      <c r="Y31" s="28">
        <f t="shared" si="1"/>
        <v>4896.4991858571766</v>
      </c>
      <c r="Z31" s="28">
        <f t="shared" si="2"/>
        <v>4944.4603396138646</v>
      </c>
      <c r="AA31" s="28">
        <f t="shared" si="3"/>
        <v>4991.3061177017917</v>
      </c>
      <c r="AD31" s="10" t="s">
        <v>485</v>
      </c>
      <c r="AE31" s="36">
        <f>VLOOKUP($AD$26,$A$6:$AA$228,9)</f>
        <v>169170.34237561288</v>
      </c>
      <c r="AF31" s="36">
        <f>VLOOKUP($AD$26,$A$6:$AA$228,10)</f>
        <v>171140.79742397333</v>
      </c>
      <c r="AG31" s="36">
        <f>VLOOKUP($AD$26,$A$6:$AA$228,11)</f>
        <v>173055.52072466217</v>
      </c>
      <c r="AH31" s="36">
        <f>VLOOKUP($AD$26,$A$6:$AA$228,12)</f>
        <v>175773.31761755937</v>
      </c>
      <c r="AI31" s="36">
        <f>VLOOKUP($AD$26,$A$6:$AA$228,13)</f>
        <v>177582.06310186975</v>
      </c>
      <c r="AJ31" s="36">
        <f>VLOOKUP($AD$26,$A$6:$AA$228,14)</f>
        <v>179332.68094570382</v>
      </c>
      <c r="AK31" s="36">
        <f>VLOOKUP($AD$26,$A$6:$AA$228,15)</f>
        <v>181024.3225703685</v>
      </c>
    </row>
    <row r="32" spans="1:37" x14ac:dyDescent="0.25">
      <c r="A32" s="1">
        <v>27</v>
      </c>
      <c r="B32" t="s">
        <v>239</v>
      </c>
      <c r="C32" s="14" t="s">
        <v>464</v>
      </c>
      <c r="D32" s="14" t="s">
        <v>460</v>
      </c>
      <c r="E32" s="5">
        <v>1557</v>
      </c>
      <c r="F32" s="5">
        <v>1577</v>
      </c>
      <c r="G32" s="5">
        <v>1588</v>
      </c>
      <c r="I32" s="28">
        <v>1556.2823179791976</v>
      </c>
      <c r="J32" s="28">
        <v>1574.5646359583952</v>
      </c>
      <c r="K32" s="28">
        <v>1592.275631500743</v>
      </c>
      <c r="L32" s="28">
        <v>1609.4153046062406</v>
      </c>
      <c r="M32" s="28">
        <v>1625.9836552748886</v>
      </c>
      <c r="N32" s="28">
        <v>1641.9806835066865</v>
      </c>
      <c r="O32" s="28">
        <v>1657.4063893016344</v>
      </c>
      <c r="P32" s="31">
        <f t="shared" si="4"/>
        <v>4.2756315007429748</v>
      </c>
      <c r="Q32" s="29">
        <f t="shared" si="5"/>
        <v>1.0764262648008536E-2</v>
      </c>
      <c r="R32" s="29">
        <f t="shared" si="5"/>
        <v>1.0294639687611035E-2</v>
      </c>
      <c r="S32" s="29">
        <f t="shared" si="5"/>
        <v>9.8383696416022431E-3</v>
      </c>
      <c r="T32" s="29">
        <f t="shared" si="5"/>
        <v>9.394572025052084E-3</v>
      </c>
      <c r="U32" s="29">
        <f t="shared" si="6"/>
        <v>9.8425271180884542E-3</v>
      </c>
      <c r="W32" s="28">
        <f t="shared" si="7"/>
        <v>1588</v>
      </c>
      <c r="X32" s="28">
        <f t="shared" si="0"/>
        <v>1605.0936490850374</v>
      </c>
      <c r="Y32" s="28">
        <f t="shared" si="1"/>
        <v>1621.6175098672409</v>
      </c>
      <c r="Z32" s="28">
        <f t="shared" si="2"/>
        <v>1637.5715823466094</v>
      </c>
      <c r="AA32" s="28">
        <f t="shared" si="3"/>
        <v>1652.9558665231432</v>
      </c>
    </row>
    <row r="33" spans="1:27" x14ac:dyDescent="0.25">
      <c r="A33" s="1">
        <v>28</v>
      </c>
      <c r="B33" t="s">
        <v>241</v>
      </c>
      <c r="C33" s="14" t="s">
        <v>463</v>
      </c>
      <c r="D33" s="14" t="s">
        <v>460</v>
      </c>
      <c r="E33" s="5">
        <v>1175</v>
      </c>
      <c r="F33" s="5">
        <v>1188</v>
      </c>
      <c r="G33" s="5">
        <v>1200</v>
      </c>
      <c r="I33" s="28">
        <v>1177.6591836734694</v>
      </c>
      <c r="J33" s="28">
        <v>1193.0653486969138</v>
      </c>
      <c r="K33" s="28">
        <v>1206.149814136262</v>
      </c>
      <c r="L33" s="28">
        <v>1219.8290280046713</v>
      </c>
      <c r="M33" s="28">
        <v>1232.3187450149578</v>
      </c>
      <c r="N33" s="28">
        <v>1244.2137135961834</v>
      </c>
      <c r="O33" s="28">
        <v>1256.1086821774086</v>
      </c>
      <c r="P33" s="31">
        <f t="shared" si="4"/>
        <v>6.1498141362619663</v>
      </c>
      <c r="Q33" s="29">
        <f t="shared" si="5"/>
        <v>1.1341222879684438E-2</v>
      </c>
      <c r="R33" s="29">
        <f t="shared" si="5"/>
        <v>1.023890784982919E-2</v>
      </c>
      <c r="S33" s="29">
        <f t="shared" si="5"/>
        <v>9.6525096525097755E-3</v>
      </c>
      <c r="T33" s="29">
        <f t="shared" si="5"/>
        <v>9.5602294455064459E-3</v>
      </c>
      <c r="U33" s="29">
        <f t="shared" si="6"/>
        <v>9.8172156492818043E-3</v>
      </c>
      <c r="W33" s="28">
        <f t="shared" si="7"/>
        <v>1200</v>
      </c>
      <c r="X33" s="28">
        <f t="shared" si="0"/>
        <v>1213.6094674556214</v>
      </c>
      <c r="Y33" s="28">
        <f t="shared" si="1"/>
        <v>1226.0355029585799</v>
      </c>
      <c r="Z33" s="28">
        <f t="shared" si="2"/>
        <v>1237.8698224852071</v>
      </c>
      <c r="AA33" s="28">
        <f t="shared" si="3"/>
        <v>1249.7041420118339</v>
      </c>
    </row>
    <row r="34" spans="1:27" x14ac:dyDescent="0.25">
      <c r="A34" s="1">
        <v>29</v>
      </c>
      <c r="B34" t="s">
        <v>243</v>
      </c>
      <c r="C34" s="14" t="s">
        <v>463</v>
      </c>
      <c r="D34" s="14" t="s">
        <v>460</v>
      </c>
      <c r="E34" s="5">
        <v>803</v>
      </c>
      <c r="F34" s="5">
        <v>818</v>
      </c>
      <c r="G34" s="5">
        <v>831</v>
      </c>
      <c r="I34" s="28">
        <v>807.85185185185185</v>
      </c>
      <c r="J34" s="28">
        <v>817.18518518518522</v>
      </c>
      <c r="K34" s="28">
        <v>826.51851851851848</v>
      </c>
      <c r="L34" s="28">
        <v>835.33333333333337</v>
      </c>
      <c r="M34" s="28">
        <v>843.62962962962956</v>
      </c>
      <c r="N34" s="28">
        <v>851.92592592592587</v>
      </c>
      <c r="O34" s="28">
        <v>860.22222222222217</v>
      </c>
      <c r="P34" s="31">
        <f t="shared" si="4"/>
        <v>-4.4814814814815236</v>
      </c>
      <c r="Q34" s="29">
        <f t="shared" si="5"/>
        <v>1.0664993726474377E-2</v>
      </c>
      <c r="R34" s="29">
        <f t="shared" si="5"/>
        <v>9.9317194289260061E-3</v>
      </c>
      <c r="S34" s="29">
        <f t="shared" si="5"/>
        <v>9.8340503995083088E-3</v>
      </c>
      <c r="T34" s="29">
        <f t="shared" si="5"/>
        <v>9.7382836275106618E-3</v>
      </c>
      <c r="U34" s="29">
        <f t="shared" si="6"/>
        <v>9.8346844853149928E-3</v>
      </c>
      <c r="W34" s="28">
        <f t="shared" si="7"/>
        <v>831</v>
      </c>
      <c r="X34" s="28">
        <f t="shared" si="0"/>
        <v>839.86260978670032</v>
      </c>
      <c r="Y34" s="28">
        <f t="shared" si="1"/>
        <v>848.20388958594731</v>
      </c>
      <c r="Z34" s="28">
        <f t="shared" si="2"/>
        <v>856.54516938519441</v>
      </c>
      <c r="AA34" s="28">
        <f t="shared" si="3"/>
        <v>864.88644918444152</v>
      </c>
    </row>
    <row r="35" spans="1:27" x14ac:dyDescent="0.25">
      <c r="A35" s="1">
        <v>30</v>
      </c>
      <c r="B35" t="s">
        <v>245</v>
      </c>
      <c r="C35" s="14" t="s">
        <v>463</v>
      </c>
      <c r="D35" s="14" t="s">
        <v>458</v>
      </c>
      <c r="E35" s="5">
        <v>4136</v>
      </c>
      <c r="F35" s="5">
        <v>4242</v>
      </c>
      <c r="G35" s="5">
        <v>4316</v>
      </c>
      <c r="I35" s="28">
        <v>4096.2815392109105</v>
      </c>
      <c r="J35" s="28">
        <v>4143.5918168533854</v>
      </c>
      <c r="K35" s="28">
        <v>4190.4092791037501</v>
      </c>
      <c r="L35" s="28">
        <v>4234.76266439357</v>
      </c>
      <c r="M35" s="28">
        <v>4278.6232342912808</v>
      </c>
      <c r="N35" s="28">
        <v>4321.0053580126641</v>
      </c>
      <c r="O35" s="28">
        <v>4361.90903555772</v>
      </c>
      <c r="P35" s="31">
        <f t="shared" si="4"/>
        <v>-125.59072089624988</v>
      </c>
      <c r="Q35" s="29">
        <f t="shared" si="5"/>
        <v>1.0584499588380609E-2</v>
      </c>
      <c r="R35" s="29">
        <f t="shared" si="5"/>
        <v>1.0357267543349265E-2</v>
      </c>
      <c r="S35" s="29">
        <f t="shared" si="5"/>
        <v>9.9055517161944218E-3</v>
      </c>
      <c r="T35" s="29">
        <f t="shared" si="5"/>
        <v>9.4662408759123764E-3</v>
      </c>
      <c r="U35" s="29">
        <f t="shared" si="6"/>
        <v>9.9096867118186882E-3</v>
      </c>
      <c r="W35" s="28">
        <f t="shared" si="7"/>
        <v>4316</v>
      </c>
      <c r="X35" s="28">
        <f t="shared" si="0"/>
        <v>4361.6827002234504</v>
      </c>
      <c r="Y35" s="28">
        <f t="shared" si="1"/>
        <v>4406.8578148888628</v>
      </c>
      <c r="Z35" s="28">
        <f t="shared" si="2"/>
        <v>4450.5101728801592</v>
      </c>
      <c r="AA35" s="28">
        <f t="shared" si="3"/>
        <v>4492.6397741973406</v>
      </c>
    </row>
    <row r="36" spans="1:27" x14ac:dyDescent="0.25">
      <c r="A36" s="1">
        <v>31</v>
      </c>
      <c r="B36" t="s">
        <v>247</v>
      </c>
      <c r="C36" s="14" t="s">
        <v>463</v>
      </c>
      <c r="D36" s="14" t="s">
        <v>458</v>
      </c>
      <c r="E36" s="5">
        <v>10786</v>
      </c>
      <c r="F36" s="5">
        <v>10999</v>
      </c>
      <c r="G36" s="5">
        <v>11374</v>
      </c>
      <c r="I36" s="28">
        <v>10617.450336998938</v>
      </c>
      <c r="J36" s="28">
        <v>10741.179496275276</v>
      </c>
      <c r="K36" s="28">
        <v>10861.187477829018</v>
      </c>
      <c r="L36" s="28">
        <v>10977.939428875488</v>
      </c>
      <c r="M36" s="28">
        <v>11137.566528870802</v>
      </c>
      <c r="N36" s="28">
        <v>11247.335365235698</v>
      </c>
      <c r="O36" s="28">
        <v>11353.367390149877</v>
      </c>
      <c r="P36" s="31">
        <f t="shared" si="4"/>
        <v>-512.81252217098154</v>
      </c>
      <c r="Q36" s="29">
        <f t="shared" si="5"/>
        <v>1.0749464668094174E-2</v>
      </c>
      <c r="R36" s="29">
        <f t="shared" si="5"/>
        <v>1.4540716045075244E-2</v>
      </c>
      <c r="S36" s="29">
        <f t="shared" si="5"/>
        <v>9.8557289045459826E-3</v>
      </c>
      <c r="T36" s="29">
        <f t="shared" si="5"/>
        <v>9.427301798247455E-3</v>
      </c>
      <c r="U36" s="29">
        <f t="shared" si="6"/>
        <v>1.1274582249289559E-2</v>
      </c>
      <c r="W36" s="28">
        <f t="shared" si="7"/>
        <v>11374</v>
      </c>
      <c r="X36" s="28">
        <f t="shared" si="0"/>
        <v>11496.264411134902</v>
      </c>
      <c r="Y36" s="28">
        <f t="shared" si="1"/>
        <v>11663.428327516318</v>
      </c>
      <c r="Z36" s="28">
        <f t="shared" si="2"/>
        <v>11778.379915209922</v>
      </c>
      <c r="AA36" s="28">
        <f t="shared" si="3"/>
        <v>11889.418257365021</v>
      </c>
    </row>
    <row r="37" spans="1:27" x14ac:dyDescent="0.25">
      <c r="A37" s="1">
        <v>32</v>
      </c>
      <c r="B37" t="s">
        <v>249</v>
      </c>
      <c r="C37" s="14" t="s">
        <v>464</v>
      </c>
      <c r="D37" s="14" t="s">
        <v>460</v>
      </c>
      <c r="E37" s="5">
        <v>3231</v>
      </c>
      <c r="F37" s="5">
        <v>3234</v>
      </c>
      <c r="G37" s="5">
        <v>3243</v>
      </c>
      <c r="I37" s="28">
        <v>3242.6301133917036</v>
      </c>
      <c r="J37" s="28">
        <v>3280.8003444811252</v>
      </c>
      <c r="K37" s="28">
        <v>3317.1310463614177</v>
      </c>
      <c r="L37" s="28">
        <v>3353.0018659394286</v>
      </c>
      <c r="M37" s="28">
        <v>3387.4930386105925</v>
      </c>
      <c r="N37" s="28">
        <v>3420.6045643749098</v>
      </c>
      <c r="O37" s="28">
        <v>3453.2562078369456</v>
      </c>
      <c r="P37" s="31">
        <f t="shared" si="4"/>
        <v>74.131046361417702</v>
      </c>
      <c r="Q37" s="29">
        <f t="shared" si="5"/>
        <v>1.0813808401497389E-2</v>
      </c>
      <c r="R37" s="29">
        <f t="shared" si="5"/>
        <v>1.0286654779865539E-2</v>
      </c>
      <c r="S37" s="29">
        <f t="shared" si="5"/>
        <v>9.7746402389355998E-3</v>
      </c>
      <c r="T37" s="29">
        <f t="shared" si="5"/>
        <v>9.5455767679485E-3</v>
      </c>
      <c r="U37" s="29">
        <f t="shared" si="6"/>
        <v>9.8689572622498809E-3</v>
      </c>
      <c r="W37" s="28">
        <f t="shared" si="7"/>
        <v>3243</v>
      </c>
      <c r="X37" s="28">
        <f t="shared" si="0"/>
        <v>3278.0691806460563</v>
      </c>
      <c r="Y37" s="28">
        <f t="shared" si="1"/>
        <v>3311.7895466518789</v>
      </c>
      <c r="Z37" s="28">
        <f t="shared" si="2"/>
        <v>3344.1610980174687</v>
      </c>
      <c r="AA37" s="28">
        <f t="shared" si="3"/>
        <v>3376.083044502981</v>
      </c>
    </row>
    <row r="38" spans="1:27" x14ac:dyDescent="0.25">
      <c r="A38" s="1">
        <v>33</v>
      </c>
      <c r="B38" t="s">
        <v>250</v>
      </c>
      <c r="C38" s="14" t="s">
        <v>464</v>
      </c>
      <c r="D38" s="14" t="s">
        <v>460</v>
      </c>
      <c r="E38" s="5">
        <v>8576</v>
      </c>
      <c r="F38" s="5">
        <v>8661</v>
      </c>
      <c r="G38" s="5">
        <v>8699</v>
      </c>
      <c r="I38" s="28">
        <v>8595.8456367162253</v>
      </c>
      <c r="J38" s="28">
        <v>8696.1292824822249</v>
      </c>
      <c r="K38" s="28">
        <v>8793.118939883645</v>
      </c>
      <c r="L38" s="28">
        <v>8887.5466063348431</v>
      </c>
      <c r="M38" s="28">
        <v>8979.0462831286368</v>
      </c>
      <c r="N38" s="28">
        <v>9067.6179702650297</v>
      </c>
      <c r="O38" s="28">
        <v>9161.1734813616149</v>
      </c>
      <c r="P38" s="31">
        <f t="shared" si="4"/>
        <v>94.118939883644998</v>
      </c>
      <c r="Q38" s="29">
        <f t="shared" si="5"/>
        <v>1.0738813735692241E-2</v>
      </c>
      <c r="R38" s="29">
        <f t="shared" si="5"/>
        <v>1.0295268294691674E-2</v>
      </c>
      <c r="S38" s="29">
        <f t="shared" si="5"/>
        <v>9.8642644601149368E-3</v>
      </c>
      <c r="T38" s="29">
        <f t="shared" si="5"/>
        <v>1.0317539998197643E-2</v>
      </c>
      <c r="U38" s="29">
        <f t="shared" si="6"/>
        <v>1.0159024251001418E-2</v>
      </c>
      <c r="W38" s="28">
        <f t="shared" si="7"/>
        <v>8699</v>
      </c>
      <c r="X38" s="28">
        <f t="shared" si="0"/>
        <v>8792.4169406867877</v>
      </c>
      <c r="Y38" s="28">
        <f t="shared" si="1"/>
        <v>8882.9372320499515</v>
      </c>
      <c r="Z38" s="28">
        <f t="shared" si="2"/>
        <v>8970.560874089495</v>
      </c>
      <c r="AA38" s="28">
        <f t="shared" si="3"/>
        <v>9063.1149947141803</v>
      </c>
    </row>
    <row r="39" spans="1:27" x14ac:dyDescent="0.25">
      <c r="A39" s="1">
        <v>34</v>
      </c>
      <c r="B39" t="s">
        <v>251</v>
      </c>
      <c r="C39" s="14" t="s">
        <v>465</v>
      </c>
      <c r="D39" s="14" t="s">
        <v>458</v>
      </c>
      <c r="E39" s="5">
        <v>4168</v>
      </c>
      <c r="F39" s="5">
        <v>4224</v>
      </c>
      <c r="G39" s="5">
        <v>4334</v>
      </c>
      <c r="I39" s="28">
        <v>4202.7162468922279</v>
      </c>
      <c r="J39" s="28">
        <v>4251.6372284077397</v>
      </c>
      <c r="K39" s="28">
        <v>4299.2117608907147</v>
      </c>
      <c r="L39" s="28">
        <v>4344.9910279969736</v>
      </c>
      <c r="M39" s="28">
        <v>4389.872662414874</v>
      </c>
      <c r="N39" s="28">
        <v>4432.9590314560592</v>
      </c>
      <c r="O39" s="28">
        <v>4475.1477678088859</v>
      </c>
      <c r="P39" s="31">
        <f t="shared" si="4"/>
        <v>-34.788239109285314</v>
      </c>
      <c r="Q39" s="29">
        <f t="shared" si="5"/>
        <v>1.06482931412465E-2</v>
      </c>
      <c r="R39" s="29">
        <f t="shared" si="5"/>
        <v>1.0329511414110024E-2</v>
      </c>
      <c r="S39" s="29">
        <f t="shared" si="5"/>
        <v>9.8149473468971526E-3</v>
      </c>
      <c r="T39" s="29">
        <f t="shared" si="5"/>
        <v>9.5170598359825814E-3</v>
      </c>
      <c r="U39" s="29">
        <f t="shared" si="6"/>
        <v>9.8871728656632542E-3</v>
      </c>
      <c r="W39" s="28">
        <f t="shared" si="7"/>
        <v>4334</v>
      </c>
      <c r="X39" s="28">
        <f t="shared" si="0"/>
        <v>4380.149702474163</v>
      </c>
      <c r="Y39" s="28">
        <f t="shared" si="1"/>
        <v>4425.3945088213804</v>
      </c>
      <c r="Z39" s="28">
        <f t="shared" si="2"/>
        <v>4468.8295229147097</v>
      </c>
      <c r="AA39" s="28">
        <f t="shared" si="3"/>
        <v>4511.3596408810945</v>
      </c>
    </row>
    <row r="40" spans="1:27" x14ac:dyDescent="0.25">
      <c r="A40" s="1">
        <v>35</v>
      </c>
      <c r="B40" t="s">
        <v>252</v>
      </c>
      <c r="C40" s="14" t="s">
        <v>463</v>
      </c>
      <c r="D40" s="14" t="s">
        <v>458</v>
      </c>
      <c r="E40" s="5">
        <v>838</v>
      </c>
      <c r="F40" s="5">
        <v>869</v>
      </c>
      <c r="G40" s="5">
        <v>927</v>
      </c>
      <c r="I40" s="28">
        <v>815.60095294818336</v>
      </c>
      <c r="J40" s="28">
        <v>825.20190589636684</v>
      </c>
      <c r="K40" s="28">
        <v>834.80285884455031</v>
      </c>
      <c r="L40" s="28">
        <v>843.44371649791537</v>
      </c>
      <c r="M40" s="28">
        <v>852.08457415128055</v>
      </c>
      <c r="N40" s="28">
        <v>860.72543180464561</v>
      </c>
      <c r="O40" s="28">
        <v>868.88624181060152</v>
      </c>
      <c r="P40" s="31">
        <f t="shared" si="4"/>
        <v>-92.197141155449685</v>
      </c>
      <c r="Q40" s="29">
        <f t="shared" si="5"/>
        <v>1.0350776308223071E-2</v>
      </c>
      <c r="R40" s="29">
        <f t="shared" si="5"/>
        <v>1.0244735344337029E-2</v>
      </c>
      <c r="S40" s="29">
        <f t="shared" si="5"/>
        <v>1.014084507042249E-2</v>
      </c>
      <c r="T40" s="29">
        <f t="shared" si="5"/>
        <v>9.4813162297824674E-3</v>
      </c>
      <c r="U40" s="29">
        <f t="shared" si="6"/>
        <v>9.9556322148473281E-3</v>
      </c>
      <c r="W40" s="28">
        <f t="shared" si="7"/>
        <v>927</v>
      </c>
      <c r="X40" s="28">
        <f t="shared" si="0"/>
        <v>936.59516963772285</v>
      </c>
      <c r="Y40" s="28">
        <f t="shared" si="1"/>
        <v>946.19033927544581</v>
      </c>
      <c r="Z40" s="28">
        <f t="shared" si="2"/>
        <v>955.78550891316866</v>
      </c>
      <c r="AA40" s="28">
        <f t="shared" si="3"/>
        <v>964.84761357101797</v>
      </c>
    </row>
    <row r="41" spans="1:27" x14ac:dyDescent="0.25">
      <c r="A41" s="1">
        <v>36</v>
      </c>
      <c r="B41" t="s">
        <v>254</v>
      </c>
      <c r="C41" s="14" t="s">
        <v>463</v>
      </c>
      <c r="D41" s="14" t="s">
        <v>458</v>
      </c>
      <c r="E41" s="5">
        <v>1926</v>
      </c>
      <c r="F41" s="5">
        <v>1934</v>
      </c>
      <c r="G41" s="5">
        <v>1964</v>
      </c>
      <c r="I41" s="28">
        <v>1921.83514352211</v>
      </c>
      <c r="J41" s="28">
        <v>1944.6702870442202</v>
      </c>
      <c r="K41" s="28">
        <v>1966.768813033359</v>
      </c>
      <c r="L41" s="28">
        <v>1987.3941039565555</v>
      </c>
      <c r="M41" s="28">
        <v>2008.0193948797519</v>
      </c>
      <c r="N41" s="28">
        <v>2027.9080682699766</v>
      </c>
      <c r="O41" s="28">
        <v>2047.0601241272307</v>
      </c>
      <c r="P41" s="31">
        <f t="shared" si="4"/>
        <v>2.7688130333590379</v>
      </c>
      <c r="Q41" s="29">
        <f t="shared" si="5"/>
        <v>1.0486891385767862E-2</v>
      </c>
      <c r="R41" s="29">
        <f t="shared" si="5"/>
        <v>1.0378057820607928E-2</v>
      </c>
      <c r="S41" s="29">
        <f t="shared" si="5"/>
        <v>9.9046221570064964E-3</v>
      </c>
      <c r="T41" s="29">
        <f t="shared" si="5"/>
        <v>9.4442426443881091E-3</v>
      </c>
      <c r="U41" s="29">
        <f t="shared" si="6"/>
        <v>9.9089742073341786E-3</v>
      </c>
      <c r="W41" s="28">
        <f t="shared" si="7"/>
        <v>1964</v>
      </c>
      <c r="X41" s="28">
        <f t="shared" si="0"/>
        <v>1984.5962546816481</v>
      </c>
      <c r="Y41" s="28">
        <f t="shared" si="1"/>
        <v>2005.192509363296</v>
      </c>
      <c r="Z41" s="28">
        <f t="shared" si="2"/>
        <v>2025.0531835205993</v>
      </c>
      <c r="AA41" s="28">
        <f t="shared" si="3"/>
        <v>2044.1782771535586</v>
      </c>
    </row>
    <row r="42" spans="1:27" x14ac:dyDescent="0.25">
      <c r="A42" s="1">
        <v>37</v>
      </c>
      <c r="B42" t="s">
        <v>256</v>
      </c>
      <c r="C42" s="14" t="s">
        <v>463</v>
      </c>
      <c r="D42" s="14" t="s">
        <v>460</v>
      </c>
      <c r="E42" s="5">
        <v>2356</v>
      </c>
      <c r="F42" s="5">
        <v>2371</v>
      </c>
      <c r="G42" s="5">
        <v>2442</v>
      </c>
      <c r="I42" s="28">
        <v>2358.5115346038115</v>
      </c>
      <c r="J42" s="28">
        <v>2385.6208625877634</v>
      </c>
      <c r="K42" s="28">
        <v>2412.2627883650953</v>
      </c>
      <c r="L42" s="28">
        <v>2438.4373119358074</v>
      </c>
      <c r="M42" s="28">
        <v>2463.6770310932802</v>
      </c>
      <c r="N42" s="28">
        <v>2487.5145436308931</v>
      </c>
      <c r="O42" s="28">
        <v>2511.3520561685059</v>
      </c>
      <c r="P42" s="31">
        <f t="shared" si="4"/>
        <v>-29.737211634904725</v>
      </c>
      <c r="Q42" s="29">
        <f t="shared" si="5"/>
        <v>1.0850610346832016E-2</v>
      </c>
      <c r="R42" s="29">
        <f t="shared" si="5"/>
        <v>1.0350776308223271E-2</v>
      </c>
      <c r="S42" s="29">
        <f t="shared" si="5"/>
        <v>9.6755833807626625E-3</v>
      </c>
      <c r="T42" s="29">
        <f t="shared" si="5"/>
        <v>9.5828635851183744E-3</v>
      </c>
      <c r="U42" s="29">
        <f t="shared" si="6"/>
        <v>9.8697410913681019E-3</v>
      </c>
      <c r="W42" s="28">
        <f t="shared" si="7"/>
        <v>2442</v>
      </c>
      <c r="X42" s="28">
        <f t="shared" si="0"/>
        <v>2468.4971904669637</v>
      </c>
      <c r="Y42" s="28">
        <f t="shared" si="1"/>
        <v>2494.0480527029649</v>
      </c>
      <c r="Z42" s="28">
        <f t="shared" si="2"/>
        <v>2518.1794225925214</v>
      </c>
      <c r="AA42" s="28">
        <f t="shared" si="3"/>
        <v>2542.3107924820774</v>
      </c>
    </row>
    <row r="43" spans="1:27" x14ac:dyDescent="0.25">
      <c r="A43" s="1">
        <v>38</v>
      </c>
      <c r="B43" t="s">
        <v>258</v>
      </c>
      <c r="C43" s="14" t="s">
        <v>464</v>
      </c>
      <c r="D43" s="14" t="s">
        <v>460</v>
      </c>
      <c r="E43" s="5">
        <v>1419</v>
      </c>
      <c r="F43" s="5">
        <v>1489</v>
      </c>
      <c r="G43" s="5">
        <v>1516</v>
      </c>
      <c r="I43" s="28">
        <v>1438.654768544339</v>
      </c>
      <c r="J43" s="28">
        <v>1456.1026213050752</v>
      </c>
      <c r="K43" s="28">
        <v>1471.9643056330171</v>
      </c>
      <c r="L43" s="28">
        <v>1487.8259899609591</v>
      </c>
      <c r="M43" s="28">
        <v>1503.6876742889012</v>
      </c>
      <c r="N43" s="28">
        <v>1518.756274400446</v>
      </c>
      <c r="O43" s="28">
        <v>1533.031790295594</v>
      </c>
      <c r="P43" s="31">
        <f t="shared" si="4"/>
        <v>-44.035694366982852</v>
      </c>
      <c r="Q43" s="29">
        <f t="shared" si="5"/>
        <v>1.0775862068965473E-2</v>
      </c>
      <c r="R43" s="29">
        <f t="shared" si="5"/>
        <v>1.0660980810234651E-2</v>
      </c>
      <c r="S43" s="29">
        <f t="shared" si="5"/>
        <v>1.0021097046413446E-2</v>
      </c>
      <c r="T43" s="29">
        <f t="shared" si="5"/>
        <v>9.3994778067885924E-3</v>
      </c>
      <c r="U43" s="29">
        <f t="shared" si="6"/>
        <v>1.0027185221145563E-2</v>
      </c>
      <c r="W43" s="28">
        <f t="shared" si="7"/>
        <v>1516</v>
      </c>
      <c r="X43" s="28">
        <f t="shared" si="0"/>
        <v>1532.3362068965516</v>
      </c>
      <c r="Y43" s="28">
        <f t="shared" si="1"/>
        <v>1548.6724137931035</v>
      </c>
      <c r="Z43" s="28">
        <f t="shared" si="2"/>
        <v>1564.1918103448274</v>
      </c>
      <c r="AA43" s="28">
        <f t="shared" si="3"/>
        <v>1578.894396551724</v>
      </c>
    </row>
    <row r="44" spans="1:27" x14ac:dyDescent="0.25">
      <c r="A44" s="1">
        <v>39</v>
      </c>
      <c r="B44" t="s">
        <v>260</v>
      </c>
      <c r="C44" s="14" t="s">
        <v>463</v>
      </c>
      <c r="D44" s="14" t="s">
        <v>459</v>
      </c>
      <c r="E44" s="5">
        <v>970</v>
      </c>
      <c r="F44" s="5">
        <v>968</v>
      </c>
      <c r="G44" s="5">
        <v>1023</v>
      </c>
      <c r="I44" s="28">
        <v>976.74442190669379</v>
      </c>
      <c r="J44" s="28">
        <v>987.99949290060863</v>
      </c>
      <c r="K44" s="28">
        <v>998.76521298174453</v>
      </c>
      <c r="L44" s="28">
        <v>1009.5309330628804</v>
      </c>
      <c r="M44" s="28">
        <v>1020.2966531440163</v>
      </c>
      <c r="N44" s="28">
        <v>1030.0836713995943</v>
      </c>
      <c r="O44" s="28">
        <v>1039.8706896551726</v>
      </c>
      <c r="P44" s="31">
        <f t="shared" si="4"/>
        <v>-24.234787018255474</v>
      </c>
      <c r="Q44" s="29">
        <f t="shared" si="5"/>
        <v>1.0779029887310134E-2</v>
      </c>
      <c r="R44" s="29">
        <f t="shared" si="5"/>
        <v>1.0664081434803676E-2</v>
      </c>
      <c r="S44" s="29">
        <f t="shared" si="5"/>
        <v>9.5923261390886416E-3</v>
      </c>
      <c r="T44" s="29">
        <f t="shared" si="5"/>
        <v>9.501187648456191E-3</v>
      </c>
      <c r="U44" s="29">
        <f t="shared" si="6"/>
        <v>9.9191984074495036E-3</v>
      </c>
      <c r="W44" s="28">
        <f t="shared" si="7"/>
        <v>1023</v>
      </c>
      <c r="X44" s="28">
        <f t="shared" si="0"/>
        <v>1034.0269475747182</v>
      </c>
      <c r="Y44" s="28">
        <f t="shared" si="1"/>
        <v>1045.0538951494364</v>
      </c>
      <c r="Z44" s="28">
        <f t="shared" si="2"/>
        <v>1055.0783929446347</v>
      </c>
      <c r="AA44" s="28">
        <f t="shared" si="3"/>
        <v>1065.1028907398331</v>
      </c>
    </row>
    <row r="45" spans="1:27" x14ac:dyDescent="0.25">
      <c r="A45" s="1">
        <v>40</v>
      </c>
      <c r="B45" t="s">
        <v>261</v>
      </c>
      <c r="C45" s="14" t="s">
        <v>463</v>
      </c>
      <c r="D45" s="14" t="s">
        <v>459</v>
      </c>
      <c r="E45" s="5">
        <v>2853</v>
      </c>
      <c r="F45" s="5">
        <v>2871</v>
      </c>
      <c r="G45" s="5">
        <v>2911</v>
      </c>
      <c r="I45" s="28">
        <v>2834.7361490284247</v>
      </c>
      <c r="J45" s="28">
        <v>2868.0224827364705</v>
      </c>
      <c r="K45" s="28">
        <v>2940.5991374917062</v>
      </c>
      <c r="L45" s="28">
        <v>2972.0713478976204</v>
      </c>
      <c r="M45" s="28">
        <v>3003.0874393121439</v>
      </c>
      <c r="N45" s="28">
        <v>3032.2790547611075</v>
      </c>
      <c r="O45" s="28">
        <v>3061.0145512186818</v>
      </c>
      <c r="P45" s="31">
        <f t="shared" si="4"/>
        <v>29.599137491706188</v>
      </c>
      <c r="Q45" s="29">
        <f t="shared" si="5"/>
        <v>1.0702652396463534E-2</v>
      </c>
      <c r="R45" s="29">
        <f t="shared" si="5"/>
        <v>1.0435850214855597E-2</v>
      </c>
      <c r="S45" s="29">
        <f t="shared" si="5"/>
        <v>9.7205346294045748E-3</v>
      </c>
      <c r="T45" s="29">
        <f t="shared" si="5"/>
        <v>9.4765342960290884E-3</v>
      </c>
      <c r="U45" s="29">
        <f t="shared" si="6"/>
        <v>9.8776397134297533E-3</v>
      </c>
      <c r="W45" s="28">
        <f t="shared" si="7"/>
        <v>2911</v>
      </c>
      <c r="X45" s="28">
        <f t="shared" si="0"/>
        <v>2942.1554211261055</v>
      </c>
      <c r="Y45" s="28">
        <f t="shared" si="1"/>
        <v>2972.8593144098031</v>
      </c>
      <c r="Z45" s="28">
        <f t="shared" si="2"/>
        <v>3001.7570963238713</v>
      </c>
      <c r="AA45" s="28">
        <f t="shared" si="3"/>
        <v>3030.2033503955331</v>
      </c>
    </row>
    <row r="46" spans="1:27" x14ac:dyDescent="0.25">
      <c r="A46" s="1">
        <v>41</v>
      </c>
      <c r="B46" t="s">
        <v>262</v>
      </c>
      <c r="C46" s="14" t="s">
        <v>463</v>
      </c>
      <c r="D46" s="14" t="s">
        <v>460</v>
      </c>
      <c r="E46" s="5">
        <v>4382</v>
      </c>
      <c r="F46" s="5">
        <v>4423</v>
      </c>
      <c r="G46" s="5">
        <v>4455</v>
      </c>
      <c r="I46" s="28">
        <v>4413.7935175241628</v>
      </c>
      <c r="J46" s="28">
        <v>4465.3097725275802</v>
      </c>
      <c r="K46" s="28">
        <v>4515.123010836669</v>
      </c>
      <c r="L46" s="28">
        <v>4563.6589866250124</v>
      </c>
      <c r="M46" s="28">
        <v>4610.4919457190281</v>
      </c>
      <c r="N46" s="28">
        <v>4656.0476422922975</v>
      </c>
      <c r="O46" s="28">
        <v>4699.9003221712392</v>
      </c>
      <c r="P46" s="31">
        <f t="shared" si="4"/>
        <v>60.123010836668982</v>
      </c>
      <c r="Q46" s="29">
        <f t="shared" si="5"/>
        <v>1.0749646393210785E-2</v>
      </c>
      <c r="R46" s="29">
        <f t="shared" si="5"/>
        <v>1.0262151320085884E-2</v>
      </c>
      <c r="S46" s="29">
        <f t="shared" si="5"/>
        <v>9.8808754270938836E-3</v>
      </c>
      <c r="T46" s="29">
        <f t="shared" si="5"/>
        <v>9.4184345281638528E-3</v>
      </c>
      <c r="U46" s="29">
        <f t="shared" si="6"/>
        <v>9.85382042511454E-3</v>
      </c>
      <c r="W46" s="28">
        <f t="shared" si="7"/>
        <v>4455</v>
      </c>
      <c r="X46" s="28">
        <f t="shared" si="0"/>
        <v>4502.8896746817545</v>
      </c>
      <c r="Y46" s="28">
        <f t="shared" si="1"/>
        <v>4549.0990099009905</v>
      </c>
      <c r="Z46" s="28">
        <f t="shared" si="2"/>
        <v>4594.048090523338</v>
      </c>
      <c r="AA46" s="28">
        <f t="shared" si="3"/>
        <v>4637.3168316831679</v>
      </c>
    </row>
    <row r="47" spans="1:27" x14ac:dyDescent="0.25">
      <c r="A47" s="1">
        <v>42</v>
      </c>
      <c r="B47" t="s">
        <v>263</v>
      </c>
      <c r="C47" s="14" t="s">
        <v>463</v>
      </c>
      <c r="D47" s="14" t="s">
        <v>458</v>
      </c>
      <c r="E47" s="5">
        <v>2697</v>
      </c>
      <c r="F47" s="5">
        <v>2764</v>
      </c>
      <c r="G47" s="5">
        <v>2787</v>
      </c>
      <c r="I47" s="28">
        <v>2696.5520215633424</v>
      </c>
      <c r="J47" s="28">
        <v>2727.6679245283021</v>
      </c>
      <c r="K47" s="28">
        <v>2758.3051212938008</v>
      </c>
      <c r="L47" s="28">
        <v>2787.9849056603775</v>
      </c>
      <c r="M47" s="28">
        <v>2816.7072776280324</v>
      </c>
      <c r="N47" s="28">
        <v>2844.4722371967655</v>
      </c>
      <c r="O47" s="28">
        <v>2871.2797843665771</v>
      </c>
      <c r="P47" s="31">
        <f t="shared" si="4"/>
        <v>-28.694878706199233</v>
      </c>
      <c r="Q47" s="29">
        <f t="shared" si="5"/>
        <v>1.0760152724748333E-2</v>
      </c>
      <c r="R47" s="29">
        <f t="shared" si="5"/>
        <v>1.0302197802197774E-2</v>
      </c>
      <c r="S47" s="29">
        <f t="shared" si="5"/>
        <v>9.8572399728075761E-3</v>
      </c>
      <c r="T47" s="29">
        <f t="shared" si="5"/>
        <v>9.424436216762146E-3</v>
      </c>
      <c r="U47" s="29">
        <f t="shared" si="6"/>
        <v>9.8612913305891666E-3</v>
      </c>
      <c r="W47" s="28">
        <f t="shared" si="7"/>
        <v>2787</v>
      </c>
      <c r="X47" s="28">
        <f t="shared" si="0"/>
        <v>2816.9885456438733</v>
      </c>
      <c r="Y47" s="28">
        <f t="shared" si="1"/>
        <v>2846.009718847622</v>
      </c>
      <c r="Z47" s="28">
        <f t="shared" si="2"/>
        <v>2874.0635196112457</v>
      </c>
      <c r="AA47" s="28">
        <f t="shared" si="3"/>
        <v>2901.1499479347449</v>
      </c>
    </row>
    <row r="48" spans="1:27" x14ac:dyDescent="0.25">
      <c r="A48" s="1">
        <v>43</v>
      </c>
      <c r="B48" t="s">
        <v>265</v>
      </c>
      <c r="C48" s="14" t="s">
        <v>464</v>
      </c>
      <c r="D48" s="14" t="s">
        <v>460</v>
      </c>
      <c r="E48" s="5">
        <v>5517</v>
      </c>
      <c r="F48" s="5">
        <v>5712</v>
      </c>
      <c r="G48" s="5">
        <v>5812</v>
      </c>
      <c r="I48" s="28">
        <v>5468.2575393848465</v>
      </c>
      <c r="J48" s="28">
        <v>5532.2990997749439</v>
      </c>
      <c r="K48" s="28">
        <v>5593.908702175544</v>
      </c>
      <c r="L48" s="28">
        <v>5653.8969992498123</v>
      </c>
      <c r="M48" s="28">
        <v>5712.2639909977497</v>
      </c>
      <c r="N48" s="28">
        <v>5768.6043510877716</v>
      </c>
      <c r="O48" s="28">
        <v>5822.9180795198799</v>
      </c>
      <c r="P48" s="31">
        <f t="shared" si="4"/>
        <v>-218.09129782445598</v>
      </c>
      <c r="Q48" s="29">
        <f t="shared" si="5"/>
        <v>1.0723860589812284E-2</v>
      </c>
      <c r="R48" s="29">
        <f t="shared" si="5"/>
        <v>1.0323320668148327E-2</v>
      </c>
      <c r="S48" s="29">
        <f t="shared" si="5"/>
        <v>9.8630525792945851E-3</v>
      </c>
      <c r="T48" s="29">
        <f t="shared" si="5"/>
        <v>9.4154019111861061E-3</v>
      </c>
      <c r="U48" s="29">
        <f t="shared" si="6"/>
        <v>9.8672583862096739E-3</v>
      </c>
      <c r="W48" s="28">
        <f t="shared" si="7"/>
        <v>5812</v>
      </c>
      <c r="X48" s="28">
        <f t="shared" si="0"/>
        <v>5874.3270777479893</v>
      </c>
      <c r="Y48" s="28">
        <f t="shared" si="1"/>
        <v>5934.9696398811684</v>
      </c>
      <c r="Z48" s="28">
        <f t="shared" si="2"/>
        <v>5993.5065574958335</v>
      </c>
      <c r="AA48" s="28">
        <f t="shared" si="3"/>
        <v>6049.9378305919863</v>
      </c>
    </row>
    <row r="49" spans="1:27" x14ac:dyDescent="0.25">
      <c r="A49" s="1">
        <v>44</v>
      </c>
      <c r="B49" t="s">
        <v>267</v>
      </c>
      <c r="C49" s="14" t="s">
        <v>464</v>
      </c>
      <c r="D49" s="14" t="s">
        <v>460</v>
      </c>
      <c r="E49" s="5">
        <v>6838</v>
      </c>
      <c r="F49" s="5">
        <v>6920</v>
      </c>
      <c r="G49" s="5">
        <v>7058</v>
      </c>
      <c r="I49" s="28">
        <v>6909.7676965193596</v>
      </c>
      <c r="J49" s="28">
        <v>6989.8654673445444</v>
      </c>
      <c r="K49" s="28">
        <v>7068.6282753226442</v>
      </c>
      <c r="L49" s="28">
        <v>7144.2761699908742</v>
      </c>
      <c r="M49" s="28">
        <v>7217.6991265806282</v>
      </c>
      <c r="N49" s="28">
        <v>7288.8971450919053</v>
      </c>
      <c r="O49" s="28">
        <v>7357.4252379090076</v>
      </c>
      <c r="P49" s="31">
        <f t="shared" si="4"/>
        <v>10.628275322644186</v>
      </c>
      <c r="Q49" s="29">
        <f t="shared" si="5"/>
        <v>1.070192005036184E-2</v>
      </c>
      <c r="R49" s="29">
        <f t="shared" si="5"/>
        <v>1.0277172220492112E-2</v>
      </c>
      <c r="S49" s="29">
        <f t="shared" si="5"/>
        <v>9.8643649815044268E-3</v>
      </c>
      <c r="T49" s="29">
        <f t="shared" si="5"/>
        <v>9.4017094017092573E-3</v>
      </c>
      <c r="U49" s="29">
        <f t="shared" si="6"/>
        <v>9.8477488679019325E-3</v>
      </c>
      <c r="W49" s="28">
        <f t="shared" si="7"/>
        <v>7058</v>
      </c>
      <c r="X49" s="28">
        <f t="shared" si="0"/>
        <v>7133.5341517154529</v>
      </c>
      <c r="Y49" s="28">
        <f t="shared" si="1"/>
        <v>7206.8467107333954</v>
      </c>
      <c r="Z49" s="28">
        <f t="shared" si="2"/>
        <v>7277.9376770538247</v>
      </c>
      <c r="AA49" s="28">
        <f t="shared" si="3"/>
        <v>7346.3627321372369</v>
      </c>
    </row>
    <row r="50" spans="1:27" x14ac:dyDescent="0.25">
      <c r="A50" s="1">
        <v>45</v>
      </c>
      <c r="B50" t="s">
        <v>269</v>
      </c>
      <c r="C50" s="14" t="s">
        <v>465</v>
      </c>
      <c r="D50" s="14" t="s">
        <v>458</v>
      </c>
      <c r="E50" s="5">
        <v>1280</v>
      </c>
      <c r="F50" s="5">
        <v>1318</v>
      </c>
      <c r="G50" s="5">
        <v>1356</v>
      </c>
      <c r="I50" s="28">
        <v>1273.941978021978</v>
      </c>
      <c r="J50" s="28">
        <v>1288.883956043956</v>
      </c>
      <c r="K50" s="28">
        <v>1303.2725274725274</v>
      </c>
      <c r="L50" s="28">
        <v>1317.1076923076923</v>
      </c>
      <c r="M50" s="28">
        <v>1330.9428571428571</v>
      </c>
      <c r="N50" s="28">
        <v>1344.2246153846154</v>
      </c>
      <c r="O50" s="28">
        <v>1356.9529670329671</v>
      </c>
      <c r="P50" s="31">
        <f t="shared" si="4"/>
        <v>-52.727472527472628</v>
      </c>
      <c r="Q50" s="29">
        <f t="shared" si="5"/>
        <v>1.0615711252654024E-2</v>
      </c>
      <c r="R50" s="29">
        <f t="shared" si="5"/>
        <v>1.0504201680672192E-2</v>
      </c>
      <c r="S50" s="29">
        <f t="shared" si="5"/>
        <v>9.9792099792100422E-3</v>
      </c>
      <c r="T50" s="29">
        <f t="shared" si="5"/>
        <v>9.4689172498971085E-3</v>
      </c>
      <c r="U50" s="29">
        <f t="shared" si="6"/>
        <v>9.9841096365931147E-3</v>
      </c>
      <c r="W50" s="28">
        <f t="shared" si="7"/>
        <v>1356</v>
      </c>
      <c r="X50" s="28">
        <f t="shared" si="0"/>
        <v>1370.3949044585988</v>
      </c>
      <c r="Y50" s="28">
        <f t="shared" si="1"/>
        <v>1384.7898089171974</v>
      </c>
      <c r="Z50" s="28">
        <f t="shared" si="2"/>
        <v>1398.6089171974522</v>
      </c>
      <c r="AA50" s="28">
        <f t="shared" si="3"/>
        <v>1411.8522292993632</v>
      </c>
    </row>
    <row r="51" spans="1:27" x14ac:dyDescent="0.25">
      <c r="A51" s="1">
        <v>46</v>
      </c>
      <c r="B51" t="s">
        <v>271</v>
      </c>
      <c r="C51" s="14" t="s">
        <v>463</v>
      </c>
      <c r="D51" s="14" t="s">
        <v>460</v>
      </c>
      <c r="E51" s="5">
        <v>1385</v>
      </c>
      <c r="F51" s="5">
        <v>1390</v>
      </c>
      <c r="G51" s="5">
        <v>1417</v>
      </c>
      <c r="I51" s="28">
        <v>1346.0180654873918</v>
      </c>
      <c r="J51" s="28">
        <v>1361.5355664283027</v>
      </c>
      <c r="K51" s="28">
        <v>1377.0530673692135</v>
      </c>
      <c r="L51" s="28">
        <v>1391.5694392171622</v>
      </c>
      <c r="M51" s="28">
        <v>1406.0858110651111</v>
      </c>
      <c r="N51" s="28">
        <v>1420.1016183665788</v>
      </c>
      <c r="O51" s="28">
        <v>1433.1162965750848</v>
      </c>
      <c r="P51" s="31">
        <f t="shared" si="4"/>
        <v>-39.946932630786478</v>
      </c>
      <c r="Q51" s="29">
        <f t="shared" si="5"/>
        <v>1.0541621228644028E-2</v>
      </c>
      <c r="R51" s="29">
        <f t="shared" si="5"/>
        <v>1.0431654676259058E-2</v>
      </c>
      <c r="S51" s="29">
        <f t="shared" si="5"/>
        <v>9.9679601281594029E-3</v>
      </c>
      <c r="T51" s="29">
        <f t="shared" si="5"/>
        <v>9.1646105040536843E-3</v>
      </c>
      <c r="U51" s="29">
        <f t="shared" si="6"/>
        <v>9.8547417694907144E-3</v>
      </c>
      <c r="W51" s="28">
        <f t="shared" si="7"/>
        <v>1417</v>
      </c>
      <c r="X51" s="28">
        <f t="shared" si="0"/>
        <v>1431.9374772809886</v>
      </c>
      <c r="Y51" s="28">
        <f t="shared" si="1"/>
        <v>1446.8749545619773</v>
      </c>
      <c r="Z51" s="28">
        <f t="shared" si="2"/>
        <v>1461.2973464194838</v>
      </c>
      <c r="AA51" s="28">
        <f t="shared" si="3"/>
        <v>1474.6895674300256</v>
      </c>
    </row>
    <row r="52" spans="1:27" x14ac:dyDescent="0.25">
      <c r="A52" s="1">
        <v>47</v>
      </c>
      <c r="B52" t="s">
        <v>273</v>
      </c>
      <c r="C52" s="14" t="s">
        <v>463</v>
      </c>
      <c r="D52" s="14" t="s">
        <v>459</v>
      </c>
      <c r="E52" s="5">
        <v>1369</v>
      </c>
      <c r="F52" s="5">
        <v>1383</v>
      </c>
      <c r="G52" s="5">
        <v>1402</v>
      </c>
      <c r="I52" s="28">
        <v>1368.9943082311734</v>
      </c>
      <c r="J52" s="28">
        <v>1384.988616462347</v>
      </c>
      <c r="K52" s="28">
        <v>1400.3905429071804</v>
      </c>
      <c r="L52" s="28">
        <v>1415.792469352014</v>
      </c>
      <c r="M52" s="28">
        <v>1430.0096322241682</v>
      </c>
      <c r="N52" s="28">
        <v>1444.2267950963223</v>
      </c>
      <c r="O52" s="28">
        <v>1457.8515761821368</v>
      </c>
      <c r="P52" s="31">
        <f t="shared" si="4"/>
        <v>-1.609457092819639</v>
      </c>
      <c r="Q52" s="29">
        <f t="shared" si="5"/>
        <v>1.0998307952622681E-2</v>
      </c>
      <c r="R52" s="29">
        <f t="shared" si="5"/>
        <v>1.0041841004184144E-2</v>
      </c>
      <c r="S52" s="29">
        <f t="shared" si="5"/>
        <v>9.9420049710025275E-3</v>
      </c>
      <c r="T52" s="29">
        <f t="shared" si="5"/>
        <v>9.433962264151002E-3</v>
      </c>
      <c r="U52" s="29">
        <f t="shared" si="6"/>
        <v>9.8059360797792244E-3</v>
      </c>
      <c r="W52" s="28">
        <f t="shared" si="7"/>
        <v>1402</v>
      </c>
      <c r="X52" s="28">
        <f t="shared" si="0"/>
        <v>1417.4196277495769</v>
      </c>
      <c r="Y52" s="28">
        <f t="shared" si="1"/>
        <v>1431.6531302876479</v>
      </c>
      <c r="Z52" s="28">
        <f t="shared" si="2"/>
        <v>1445.8866328257191</v>
      </c>
      <c r="AA52" s="28">
        <f t="shared" si="3"/>
        <v>1459.5270727580373</v>
      </c>
    </row>
    <row r="53" spans="1:27" x14ac:dyDescent="0.25">
      <c r="A53" s="1">
        <v>48</v>
      </c>
      <c r="B53" t="s">
        <v>274</v>
      </c>
      <c r="C53" s="14" t="s">
        <v>463</v>
      </c>
      <c r="D53" s="14" t="s">
        <v>459</v>
      </c>
      <c r="E53" s="5">
        <v>4878</v>
      </c>
      <c r="F53" s="5">
        <v>5053</v>
      </c>
      <c r="G53" s="5">
        <v>5242</v>
      </c>
      <c r="I53" s="28">
        <v>4782.5566572237958</v>
      </c>
      <c r="J53" s="28">
        <v>4837.8824362606229</v>
      </c>
      <c r="K53" s="28">
        <v>4892.3158640226629</v>
      </c>
      <c r="L53" s="28">
        <v>4944.5184135977333</v>
      </c>
      <c r="M53" s="28">
        <v>4995.3824362606229</v>
      </c>
      <c r="N53" s="28">
        <v>5044.9079320113315</v>
      </c>
      <c r="O53" s="28">
        <v>5092.6487252124643</v>
      </c>
      <c r="P53" s="31">
        <f t="shared" si="4"/>
        <v>-349.68413597733706</v>
      </c>
      <c r="Q53" s="29">
        <f t="shared" si="5"/>
        <v>1.0670314637482815E-2</v>
      </c>
      <c r="R53" s="29">
        <f t="shared" si="5"/>
        <v>1.028695181375203E-2</v>
      </c>
      <c r="S53" s="29">
        <f t="shared" si="5"/>
        <v>9.9142550911040465E-3</v>
      </c>
      <c r="T53" s="29">
        <f t="shared" si="5"/>
        <v>9.4631644114264966E-3</v>
      </c>
      <c r="U53" s="29">
        <f t="shared" si="6"/>
        <v>9.8881237720941911E-3</v>
      </c>
      <c r="W53" s="28">
        <f t="shared" si="7"/>
        <v>5242</v>
      </c>
      <c r="X53" s="28">
        <f t="shared" si="0"/>
        <v>5297.9337893296852</v>
      </c>
      <c r="Y53" s="28">
        <f t="shared" si="1"/>
        <v>5352.4333789329685</v>
      </c>
      <c r="Z53" s="28">
        <f t="shared" si="2"/>
        <v>5405.4987688098499</v>
      </c>
      <c r="AA53" s="28">
        <f t="shared" si="3"/>
        <v>5456.6518923848607</v>
      </c>
    </row>
    <row r="54" spans="1:27" x14ac:dyDescent="0.25">
      <c r="A54" s="1">
        <v>49</v>
      </c>
      <c r="B54" t="s">
        <v>275</v>
      </c>
      <c r="C54" s="14" t="s">
        <v>463</v>
      </c>
      <c r="D54" s="14" t="s">
        <v>459</v>
      </c>
      <c r="E54" s="5">
        <v>2739</v>
      </c>
      <c r="F54" s="5">
        <v>2798</v>
      </c>
      <c r="G54" s="5">
        <v>2865</v>
      </c>
      <c r="I54" s="28">
        <v>2705.3775739747362</v>
      </c>
      <c r="J54" s="28">
        <v>2736.8300744073372</v>
      </c>
      <c r="K54" s="28">
        <v>2767.8200380688704</v>
      </c>
      <c r="L54" s="28">
        <v>2797.4223914172003</v>
      </c>
      <c r="M54" s="28">
        <v>2826.0996712233955</v>
      </c>
      <c r="N54" s="28">
        <v>2853.8518774874547</v>
      </c>
      <c r="O54" s="28">
        <v>2880.6790102093792</v>
      </c>
      <c r="P54" s="31">
        <f t="shared" si="4"/>
        <v>-97.179961931129583</v>
      </c>
      <c r="Q54" s="29">
        <f t="shared" si="5"/>
        <v>1.0695187165775295E-2</v>
      </c>
      <c r="R54" s="29">
        <f t="shared" si="5"/>
        <v>1.0251322751322879E-2</v>
      </c>
      <c r="S54" s="29">
        <f t="shared" si="5"/>
        <v>9.8199672667756491E-3</v>
      </c>
      <c r="T54" s="29">
        <f t="shared" si="5"/>
        <v>9.4003241491086922E-3</v>
      </c>
      <c r="U54" s="29">
        <f t="shared" si="6"/>
        <v>9.8238713890690735E-3</v>
      </c>
      <c r="W54" s="28">
        <f t="shared" si="7"/>
        <v>2865</v>
      </c>
      <c r="X54" s="28">
        <f t="shared" si="0"/>
        <v>2895.6417112299459</v>
      </c>
      <c r="Y54" s="28">
        <f t="shared" si="1"/>
        <v>2925.3258689839568</v>
      </c>
      <c r="Z54" s="28">
        <f t="shared" si="2"/>
        <v>2954.0524732620311</v>
      </c>
      <c r="AA54" s="28">
        <f t="shared" si="3"/>
        <v>2981.8215240641707</v>
      </c>
    </row>
    <row r="55" spans="1:27" x14ac:dyDescent="0.25">
      <c r="A55" s="1">
        <v>50</v>
      </c>
      <c r="B55" t="s">
        <v>276</v>
      </c>
      <c r="C55" s="14" t="s">
        <v>465</v>
      </c>
      <c r="D55" s="14" t="s">
        <v>458</v>
      </c>
      <c r="E55" s="5">
        <v>2776</v>
      </c>
      <c r="F55" s="5">
        <v>2850</v>
      </c>
      <c r="G55" s="5">
        <v>2898</v>
      </c>
      <c r="I55" s="28">
        <v>2728.6643026004731</v>
      </c>
      <c r="J55" s="28">
        <v>2760.5319148936173</v>
      </c>
      <c r="K55" s="28">
        <v>2791.6028368794327</v>
      </c>
      <c r="L55" s="28">
        <v>2821.4787234042556</v>
      </c>
      <c r="M55" s="28">
        <v>2850.5579196217495</v>
      </c>
      <c r="N55" s="28">
        <v>2878.4420803782509</v>
      </c>
      <c r="O55" s="28">
        <v>2905.5295508274235</v>
      </c>
      <c r="P55" s="31">
        <f t="shared" si="4"/>
        <v>-106.39716312056726</v>
      </c>
      <c r="Q55" s="29">
        <f t="shared" si="5"/>
        <v>1.0702054794520591E-2</v>
      </c>
      <c r="R55" s="29">
        <f t="shared" si="5"/>
        <v>1.0306367358463886E-2</v>
      </c>
      <c r="S55" s="29">
        <f t="shared" si="5"/>
        <v>9.7820011179430566E-3</v>
      </c>
      <c r="T55" s="29">
        <f t="shared" si="5"/>
        <v>9.4104622197619583E-3</v>
      </c>
      <c r="U55" s="29">
        <f t="shared" si="6"/>
        <v>9.8329435653896347E-3</v>
      </c>
      <c r="W55" s="28">
        <f t="shared" si="7"/>
        <v>2898</v>
      </c>
      <c r="X55" s="28">
        <f t="shared" si="0"/>
        <v>2929.0145547945208</v>
      </c>
      <c r="Y55" s="28">
        <f t="shared" si="1"/>
        <v>2959.2020547945203</v>
      </c>
      <c r="Z55" s="28">
        <f t="shared" si="2"/>
        <v>2988.1489726027398</v>
      </c>
      <c r="AA55" s="28">
        <f t="shared" si="3"/>
        <v>3016.2688356164385</v>
      </c>
    </row>
    <row r="56" spans="1:27" x14ac:dyDescent="0.25">
      <c r="A56" s="1">
        <v>51</v>
      </c>
      <c r="B56" t="s">
        <v>277</v>
      </c>
      <c r="C56" s="14" t="s">
        <v>463</v>
      </c>
      <c r="D56" s="14" t="s">
        <v>459</v>
      </c>
      <c r="E56" s="5">
        <v>8727</v>
      </c>
      <c r="F56" s="5">
        <v>8912</v>
      </c>
      <c r="G56" s="5">
        <v>9047</v>
      </c>
      <c r="I56" s="28">
        <v>8631.1433635700141</v>
      </c>
      <c r="J56" s="28">
        <v>8732.0638098217096</v>
      </c>
      <c r="K56" s="28">
        <v>8829.427588364093</v>
      </c>
      <c r="L56" s="28">
        <v>8924.568449588156</v>
      </c>
      <c r="M56" s="28">
        <v>9016.1526431029106</v>
      </c>
      <c r="N56" s="28">
        <v>9105.0693358356802</v>
      </c>
      <c r="O56" s="28">
        <v>9190.8739443228042</v>
      </c>
      <c r="P56" s="31">
        <f t="shared" si="4"/>
        <v>-217.57241163590697</v>
      </c>
      <c r="Q56" s="29">
        <f t="shared" si="5"/>
        <v>1.0775427995971658E-2</v>
      </c>
      <c r="R56" s="29">
        <f t="shared" si="5"/>
        <v>1.0262030487197501E-2</v>
      </c>
      <c r="S56" s="29">
        <f t="shared" si="5"/>
        <v>9.861932938855943E-3</v>
      </c>
      <c r="T56" s="29">
        <f t="shared" si="5"/>
        <v>9.4238281250000611E-3</v>
      </c>
      <c r="U56" s="29">
        <f t="shared" si="6"/>
        <v>9.8492638503511684E-3</v>
      </c>
      <c r="W56" s="28">
        <f t="shared" si="7"/>
        <v>9047</v>
      </c>
      <c r="X56" s="28">
        <f t="shared" si="0"/>
        <v>9144.4852970795564</v>
      </c>
      <c r="Y56" s="28">
        <f t="shared" si="1"/>
        <v>9238.3262839879153</v>
      </c>
      <c r="Z56" s="28">
        <f t="shared" si="2"/>
        <v>9329.4340382678729</v>
      </c>
      <c r="AA56" s="28">
        <f t="shared" si="3"/>
        <v>9417.3530211480356</v>
      </c>
    </row>
    <row r="57" spans="1:27" x14ac:dyDescent="0.25">
      <c r="A57" s="1">
        <v>52</v>
      </c>
      <c r="B57" t="s">
        <v>278</v>
      </c>
      <c r="C57" s="14" t="s">
        <v>463</v>
      </c>
      <c r="D57" s="14" t="s">
        <v>458</v>
      </c>
      <c r="E57" s="5">
        <v>1646</v>
      </c>
      <c r="F57" s="5">
        <v>1664</v>
      </c>
      <c r="G57" s="5">
        <v>1720</v>
      </c>
      <c r="I57" s="28">
        <v>1672.198198198198</v>
      </c>
      <c r="J57" s="28">
        <v>1691.8648648648648</v>
      </c>
      <c r="K57" s="28">
        <v>1710.4684684684685</v>
      </c>
      <c r="L57" s="28">
        <v>1729.0720720720719</v>
      </c>
      <c r="M57" s="28">
        <v>1746.6126126126126</v>
      </c>
      <c r="N57" s="28">
        <v>1764.153153153153</v>
      </c>
      <c r="O57" s="28">
        <v>1780.6306306306305</v>
      </c>
      <c r="P57" s="31">
        <f t="shared" si="4"/>
        <v>-9.5315315315315274</v>
      </c>
      <c r="Q57" s="29">
        <f t="shared" si="5"/>
        <v>1.087632069608444E-2</v>
      </c>
      <c r="R57" s="29">
        <f t="shared" si="5"/>
        <v>1.0144482016600115E-2</v>
      </c>
      <c r="S57" s="29">
        <f t="shared" si="5"/>
        <v>1.0042604990870282E-2</v>
      </c>
      <c r="T57" s="29">
        <f t="shared" si="5"/>
        <v>9.3401626996083738E-3</v>
      </c>
      <c r="U57" s="29">
        <f t="shared" si="6"/>
        <v>9.8424165690262581E-3</v>
      </c>
      <c r="W57" s="28">
        <f t="shared" si="7"/>
        <v>1720</v>
      </c>
      <c r="X57" s="28">
        <f t="shared" si="0"/>
        <v>1738.7072715972654</v>
      </c>
      <c r="Y57" s="28">
        <f t="shared" si="1"/>
        <v>1756.3455562461156</v>
      </c>
      <c r="Z57" s="28">
        <f t="shared" si="2"/>
        <v>1773.9838408949656</v>
      </c>
      <c r="AA57" s="28">
        <f t="shared" si="3"/>
        <v>1790.5531385954007</v>
      </c>
    </row>
    <row r="58" spans="1:27" x14ac:dyDescent="0.25">
      <c r="A58" s="1">
        <v>53</v>
      </c>
      <c r="B58" t="s">
        <v>279</v>
      </c>
      <c r="C58" s="14" t="s">
        <v>463</v>
      </c>
      <c r="D58" s="14" t="s">
        <v>458</v>
      </c>
      <c r="E58" s="5">
        <v>3534</v>
      </c>
      <c r="F58" s="5">
        <v>3568</v>
      </c>
      <c r="G58" s="5">
        <v>3702</v>
      </c>
      <c r="I58" s="28">
        <v>3540.3281703775415</v>
      </c>
      <c r="J58" s="28">
        <v>3581.386495643756</v>
      </c>
      <c r="K58" s="28">
        <v>3621.5982575024204</v>
      </c>
      <c r="L58" s="28">
        <v>3660.5401742497584</v>
      </c>
      <c r="M58" s="28">
        <v>3698.2122458857698</v>
      </c>
      <c r="N58" s="28">
        <v>3734.6144724104552</v>
      </c>
      <c r="O58" s="28">
        <v>3769.7468538238145</v>
      </c>
      <c r="P58" s="31">
        <f t="shared" si="4"/>
        <v>-80.401742497579562</v>
      </c>
      <c r="Q58" s="29">
        <f t="shared" si="5"/>
        <v>1.0752688172043031E-2</v>
      </c>
      <c r="R58" s="29">
        <f t="shared" si="5"/>
        <v>1.0291396854764054E-2</v>
      </c>
      <c r="S58" s="29">
        <f t="shared" si="5"/>
        <v>9.8431956048987048E-3</v>
      </c>
      <c r="T58" s="29">
        <f t="shared" si="5"/>
        <v>9.4072311005327456E-3</v>
      </c>
      <c r="U58" s="29">
        <f t="shared" si="6"/>
        <v>9.8472745200651676E-3</v>
      </c>
      <c r="W58" s="28">
        <f t="shared" si="7"/>
        <v>3702</v>
      </c>
      <c r="X58" s="28">
        <f t="shared" si="0"/>
        <v>3741.8064516129034</v>
      </c>
      <c r="Y58" s="28">
        <f t="shared" si="1"/>
        <v>3780.3148667601681</v>
      </c>
      <c r="Z58" s="28">
        <f t="shared" si="2"/>
        <v>3817.5252454417951</v>
      </c>
      <c r="AA58" s="28">
        <f t="shared" si="3"/>
        <v>3853.4375876577838</v>
      </c>
    </row>
    <row r="59" spans="1:27" x14ac:dyDescent="0.25">
      <c r="A59" s="1">
        <v>54</v>
      </c>
      <c r="B59" t="s">
        <v>280</v>
      </c>
      <c r="C59" s="14" t="s">
        <v>463</v>
      </c>
      <c r="D59" s="14" t="s">
        <v>460</v>
      </c>
      <c r="E59" s="5">
        <v>1407</v>
      </c>
      <c r="F59" s="5">
        <v>1439</v>
      </c>
      <c r="G59" s="5">
        <v>1439</v>
      </c>
      <c r="I59" s="28">
        <v>1466.4527027027027</v>
      </c>
      <c r="J59" s="28">
        <v>1483.4797297297296</v>
      </c>
      <c r="K59" s="28">
        <v>1500.081081081081</v>
      </c>
      <c r="L59" s="28">
        <v>1516.2567567567567</v>
      </c>
      <c r="M59" s="28">
        <v>1532.0067567567567</v>
      </c>
      <c r="N59" s="28">
        <v>1546.9054054054054</v>
      </c>
      <c r="O59" s="28">
        <v>1561.3783783783783</v>
      </c>
      <c r="P59" s="31">
        <f t="shared" si="4"/>
        <v>61.081081081081038</v>
      </c>
      <c r="Q59" s="29">
        <f t="shared" si="5"/>
        <v>1.0783200908058987E-2</v>
      </c>
      <c r="R59" s="29">
        <f t="shared" si="5"/>
        <v>1.0387422796181921E-2</v>
      </c>
      <c r="S59" s="29">
        <f t="shared" si="5"/>
        <v>9.724923589886152E-3</v>
      </c>
      <c r="T59" s="29">
        <f t="shared" si="5"/>
        <v>9.3560814529443734E-3</v>
      </c>
      <c r="U59" s="29">
        <f t="shared" si="6"/>
        <v>9.8228092796708161E-3</v>
      </c>
      <c r="W59" s="28">
        <f t="shared" si="7"/>
        <v>1439</v>
      </c>
      <c r="X59" s="28">
        <f t="shared" si="0"/>
        <v>1454.5170261066969</v>
      </c>
      <c r="Y59" s="28">
        <f t="shared" si="1"/>
        <v>1469.6257094211123</v>
      </c>
      <c r="Z59" s="28">
        <f t="shared" si="2"/>
        <v>1483.917707150965</v>
      </c>
      <c r="AA59" s="28">
        <f t="shared" si="3"/>
        <v>1497.8013620885358</v>
      </c>
    </row>
    <row r="60" spans="1:27" x14ac:dyDescent="0.25">
      <c r="A60" s="1">
        <v>55</v>
      </c>
      <c r="B60" t="s">
        <v>281</v>
      </c>
      <c r="C60" s="14" t="s">
        <v>465</v>
      </c>
      <c r="D60" s="14" t="s">
        <v>458</v>
      </c>
      <c r="E60" s="5">
        <v>2011</v>
      </c>
      <c r="F60" s="5">
        <v>2048</v>
      </c>
      <c r="G60" s="5">
        <v>2092</v>
      </c>
      <c r="I60" s="28">
        <v>1996.8688603919672</v>
      </c>
      <c r="J60" s="28">
        <v>2020.260343576095</v>
      </c>
      <c r="K60" s="28">
        <v>2042.697072344544</v>
      </c>
      <c r="L60" s="28">
        <v>2064.656423905154</v>
      </c>
      <c r="M60" s="28">
        <v>2086.1383982579241</v>
      </c>
      <c r="N60" s="28">
        <v>2106.6656181950161</v>
      </c>
      <c r="O60" s="28">
        <v>2126.7154609242684</v>
      </c>
      <c r="P60" s="31">
        <f t="shared" si="4"/>
        <v>-49.30292765545596</v>
      </c>
      <c r="Q60" s="29">
        <f t="shared" si="5"/>
        <v>1.0750175274597002E-2</v>
      </c>
      <c r="R60" s="29">
        <f t="shared" si="5"/>
        <v>1.0404624277456491E-2</v>
      </c>
      <c r="S60" s="29">
        <f t="shared" si="5"/>
        <v>9.839816933638593E-3</v>
      </c>
      <c r="T60" s="29">
        <f t="shared" si="5"/>
        <v>9.5173351461590484E-3</v>
      </c>
      <c r="U60" s="29">
        <f t="shared" si="6"/>
        <v>9.9205921190847115E-3</v>
      </c>
      <c r="W60" s="28">
        <f t="shared" si="7"/>
        <v>2092</v>
      </c>
      <c r="X60" s="28">
        <f t="shared" si="0"/>
        <v>2114.489366674457</v>
      </c>
      <c r="Y60" s="28">
        <f t="shared" si="1"/>
        <v>2136.4898340733816</v>
      </c>
      <c r="Z60" s="28">
        <f t="shared" si="2"/>
        <v>2157.5125029212436</v>
      </c>
      <c r="AA60" s="28">
        <f t="shared" si="3"/>
        <v>2178.0462724935737</v>
      </c>
    </row>
    <row r="61" spans="1:27" x14ac:dyDescent="0.25">
      <c r="A61" s="1">
        <v>56</v>
      </c>
      <c r="B61" t="s">
        <v>282</v>
      </c>
      <c r="C61" s="14" t="s">
        <v>463</v>
      </c>
      <c r="D61" s="14" t="s">
        <v>459</v>
      </c>
      <c r="E61" s="5">
        <v>3102</v>
      </c>
      <c r="F61" s="5">
        <v>3161</v>
      </c>
      <c r="G61" s="5">
        <v>3248</v>
      </c>
      <c r="I61" s="28">
        <v>3056.406766478709</v>
      </c>
      <c r="J61" s="28">
        <v>3091.639121135524</v>
      </c>
      <c r="K61" s="28">
        <v>3126.2842698813924</v>
      </c>
      <c r="L61" s="28">
        <v>3160.3422127163135</v>
      </c>
      <c r="M61" s="28">
        <v>3192.6385378183941</v>
      </c>
      <c r="N61" s="28">
        <v>3223.7604510985807</v>
      </c>
      <c r="O61" s="28">
        <v>3254.2951584678203</v>
      </c>
      <c r="P61" s="31">
        <f t="shared" si="4"/>
        <v>-121.71573011860755</v>
      </c>
      <c r="Q61" s="29">
        <f t="shared" si="5"/>
        <v>1.0894064613072811E-2</v>
      </c>
      <c r="R61" s="29">
        <f t="shared" si="5"/>
        <v>1.0219249349684156E-2</v>
      </c>
      <c r="S61" s="29">
        <f t="shared" si="5"/>
        <v>9.7480228066948553E-3</v>
      </c>
      <c r="T61" s="29">
        <f t="shared" si="5"/>
        <v>9.4717668488159962E-3</v>
      </c>
      <c r="U61" s="29">
        <f t="shared" si="6"/>
        <v>9.8130130017316693E-3</v>
      </c>
      <c r="W61" s="28">
        <f t="shared" si="7"/>
        <v>3248</v>
      </c>
      <c r="X61" s="28">
        <f t="shared" si="0"/>
        <v>3283.3839218632606</v>
      </c>
      <c r="Y61" s="28">
        <f t="shared" si="1"/>
        <v>3316.9376408715252</v>
      </c>
      <c r="Z61" s="28">
        <f t="shared" si="2"/>
        <v>3349.2712246431256</v>
      </c>
      <c r="AA61" s="28">
        <f t="shared" si="3"/>
        <v>3380.9947407963937</v>
      </c>
    </row>
    <row r="62" spans="1:27" x14ac:dyDescent="0.25">
      <c r="A62" s="1">
        <v>57</v>
      </c>
      <c r="B62" t="s">
        <v>283</v>
      </c>
      <c r="C62" s="14" t="s">
        <v>463</v>
      </c>
      <c r="D62" s="14" t="s">
        <v>458</v>
      </c>
      <c r="E62" s="5">
        <v>10965</v>
      </c>
      <c r="F62" s="5">
        <v>11202</v>
      </c>
      <c r="G62" s="5">
        <v>11444</v>
      </c>
      <c r="I62" s="28">
        <v>10813.491316931983</v>
      </c>
      <c r="J62" s="28">
        <v>10939.600397973951</v>
      </c>
      <c r="K62" s="28">
        <v>11061.844066570189</v>
      </c>
      <c r="L62" s="28">
        <v>11180.705499276412</v>
      </c>
      <c r="M62" s="28">
        <v>11295.701519536904</v>
      </c>
      <c r="N62" s="28">
        <v>11406.832127351665</v>
      </c>
      <c r="O62" s="28">
        <v>11514.580499276412</v>
      </c>
      <c r="P62" s="31">
        <f t="shared" si="4"/>
        <v>-382.15593342981083</v>
      </c>
      <c r="Q62" s="29">
        <f t="shared" si="5"/>
        <v>1.0745173407879744E-2</v>
      </c>
      <c r="R62" s="29">
        <f t="shared" si="5"/>
        <v>1.0285220397579989E-2</v>
      </c>
      <c r="S62" s="29">
        <f t="shared" si="5"/>
        <v>9.8383095217725765E-3</v>
      </c>
      <c r="T62" s="29">
        <f t="shared" si="5"/>
        <v>9.4459505252456662E-3</v>
      </c>
      <c r="U62" s="29">
        <f t="shared" si="6"/>
        <v>9.8564934815327451E-3</v>
      </c>
      <c r="W62" s="28">
        <f t="shared" si="7"/>
        <v>11444</v>
      </c>
      <c r="X62" s="28">
        <f t="shared" si="0"/>
        <v>11566.967764479778</v>
      </c>
      <c r="Y62" s="28">
        <f t="shared" si="1"/>
        <v>11685.936577269156</v>
      </c>
      <c r="Z62" s="28">
        <f t="shared" si="2"/>
        <v>11800.906438368134</v>
      </c>
      <c r="AA62" s="28">
        <f t="shared" si="3"/>
        <v>11912.377216738014</v>
      </c>
    </row>
    <row r="63" spans="1:27" x14ac:dyDescent="0.25">
      <c r="A63" s="1">
        <v>58</v>
      </c>
      <c r="B63" t="s">
        <v>284</v>
      </c>
      <c r="C63" s="14" t="s">
        <v>463</v>
      </c>
      <c r="D63" s="14" t="s">
        <v>460</v>
      </c>
      <c r="E63" s="5">
        <v>3428</v>
      </c>
      <c r="F63" s="5">
        <v>3490</v>
      </c>
      <c r="G63" s="5">
        <v>3526</v>
      </c>
      <c r="I63" s="28">
        <v>3430.5097564664952</v>
      </c>
      <c r="J63" s="28">
        <v>3471.0195129329904</v>
      </c>
      <c r="K63" s="28">
        <v>3509.4781424897897</v>
      </c>
      <c r="L63" s="28">
        <v>3547.4239903191651</v>
      </c>
      <c r="M63" s="28">
        <v>3583.8314929662683</v>
      </c>
      <c r="N63" s="28">
        <v>3618.7006504310993</v>
      </c>
      <c r="O63" s="28">
        <v>3653.057026168507</v>
      </c>
      <c r="P63" s="31">
        <f t="shared" si="4"/>
        <v>-16.521857510210339</v>
      </c>
      <c r="Q63" s="29">
        <f t="shared" si="5"/>
        <v>1.0812390414962059E-2</v>
      </c>
      <c r="R63" s="29">
        <f t="shared" si="5"/>
        <v>1.0263081815553604E-2</v>
      </c>
      <c r="S63" s="29">
        <f t="shared" si="5"/>
        <v>9.7295750465015516E-3</v>
      </c>
      <c r="T63" s="29">
        <f t="shared" si="5"/>
        <v>9.4941193141562519E-3</v>
      </c>
      <c r="U63" s="29">
        <f t="shared" si="6"/>
        <v>9.8289253920704686E-3</v>
      </c>
      <c r="W63" s="28">
        <f t="shared" si="7"/>
        <v>3526</v>
      </c>
      <c r="X63" s="28">
        <f t="shared" si="0"/>
        <v>3564.1244886031559</v>
      </c>
      <c r="Y63" s="28">
        <f t="shared" si="1"/>
        <v>3600.7033898305081</v>
      </c>
      <c r="Z63" s="28">
        <f t="shared" si="2"/>
        <v>3635.7367036820569</v>
      </c>
      <c r="AA63" s="28">
        <f t="shared" si="3"/>
        <v>3670.2548217416715</v>
      </c>
    </row>
    <row r="64" spans="1:27" x14ac:dyDescent="0.25">
      <c r="A64" s="1">
        <v>59</v>
      </c>
      <c r="B64" t="s">
        <v>285</v>
      </c>
      <c r="C64" s="14" t="s">
        <v>463</v>
      </c>
      <c r="D64" s="14" t="s">
        <v>459</v>
      </c>
      <c r="E64" s="5">
        <v>39554</v>
      </c>
      <c r="F64" s="5">
        <v>40494</v>
      </c>
      <c r="G64" s="5">
        <v>41845</v>
      </c>
      <c r="I64" s="28">
        <v>38779.741722318628</v>
      </c>
      <c r="J64" s="28">
        <v>39231.051602951746</v>
      </c>
      <c r="K64" s="28">
        <v>39670.272826067907</v>
      </c>
      <c r="L64" s="28">
        <v>40096.062207498551</v>
      </c>
      <c r="M64" s="28">
        <v>40508.419747243694</v>
      </c>
      <c r="N64" s="28">
        <v>40907.345445303326</v>
      </c>
      <c r="O64" s="28">
        <v>41293.510893761719</v>
      </c>
      <c r="P64" s="31">
        <f t="shared" si="4"/>
        <v>-2174.7271739320931</v>
      </c>
      <c r="Q64" s="29">
        <f t="shared" si="5"/>
        <v>1.0733210313362204E-2</v>
      </c>
      <c r="R64" s="29">
        <f t="shared" si="5"/>
        <v>1.0284240322931895E-2</v>
      </c>
      <c r="S64" s="29">
        <f t="shared" si="5"/>
        <v>9.8479698924018606E-3</v>
      </c>
      <c r="T64" s="29">
        <f t="shared" si="5"/>
        <v>9.4400026267832289E-3</v>
      </c>
      <c r="U64" s="29">
        <f t="shared" si="6"/>
        <v>9.857404280705662E-3</v>
      </c>
      <c r="W64" s="28">
        <f t="shared" si="7"/>
        <v>41845</v>
      </c>
      <c r="X64" s="28">
        <f t="shared" si="0"/>
        <v>42294.131185562641</v>
      </c>
      <c r="Y64" s="28">
        <f t="shared" si="1"/>
        <v>42729.094194924575</v>
      </c>
      <c r="Z64" s="28">
        <f t="shared" si="2"/>
        <v>43149.889028085796</v>
      </c>
      <c r="AA64" s="28">
        <f t="shared" si="3"/>
        <v>43557.224093856326</v>
      </c>
    </row>
    <row r="65" spans="1:27" x14ac:dyDescent="0.25">
      <c r="A65" s="1">
        <v>60</v>
      </c>
      <c r="B65" t="s">
        <v>286</v>
      </c>
      <c r="C65" s="14" t="s">
        <v>463</v>
      </c>
      <c r="D65" s="14" t="s">
        <v>459</v>
      </c>
      <c r="E65" s="5">
        <v>7637</v>
      </c>
      <c r="F65" s="5">
        <v>7733</v>
      </c>
      <c r="G65" s="5">
        <v>7900</v>
      </c>
      <c r="I65" s="28">
        <v>7636.8230063906658</v>
      </c>
      <c r="J65" s="28">
        <v>7725.2917477076971</v>
      </c>
      <c r="K65" s="28">
        <v>7812.0833564879149</v>
      </c>
      <c r="L65" s="28">
        <v>7895.5207001945</v>
      </c>
      <c r="M65" s="28">
        <v>7976.8616282300654</v>
      </c>
      <c r="N65" s="28">
        <v>8055.6868574604068</v>
      </c>
      <c r="O65" s="28">
        <v>8131.5771047513208</v>
      </c>
      <c r="P65" s="31">
        <f t="shared" si="4"/>
        <v>-87.916643512085102</v>
      </c>
      <c r="Q65" s="29">
        <f t="shared" si="5"/>
        <v>1.0680549592099606E-2</v>
      </c>
      <c r="R65" s="29">
        <f t="shared" si="5"/>
        <v>1.0302161329722262E-2</v>
      </c>
      <c r="S65" s="29">
        <f t="shared" si="5"/>
        <v>9.8817345597897021E-3</v>
      </c>
      <c r="T65" s="29">
        <f t="shared" si="5"/>
        <v>9.4207047311715801E-3</v>
      </c>
      <c r="U65" s="29">
        <f t="shared" si="6"/>
        <v>9.8682002068945143E-3</v>
      </c>
      <c r="W65" s="28">
        <f t="shared" si="7"/>
        <v>7900</v>
      </c>
      <c r="X65" s="28">
        <f t="shared" si="0"/>
        <v>7984.3763417775872</v>
      </c>
      <c r="Y65" s="28">
        <f t="shared" si="1"/>
        <v>8066.6326749677974</v>
      </c>
      <c r="Z65" s="28">
        <f t="shared" si="2"/>
        <v>8146.3449978531553</v>
      </c>
      <c r="AA65" s="28">
        <f t="shared" si="3"/>
        <v>8223.0893087161876</v>
      </c>
    </row>
    <row r="66" spans="1:27" x14ac:dyDescent="0.25">
      <c r="A66" s="1">
        <v>61</v>
      </c>
      <c r="B66" t="s">
        <v>287</v>
      </c>
      <c r="C66" s="14" t="s">
        <v>463</v>
      </c>
      <c r="D66" s="14" t="s">
        <v>460</v>
      </c>
      <c r="E66" s="5">
        <v>954</v>
      </c>
      <c r="F66" s="5">
        <v>970</v>
      </c>
      <c r="G66" s="5">
        <v>977</v>
      </c>
      <c r="I66" s="28">
        <v>932.50530918176139</v>
      </c>
      <c r="J66" s="28">
        <v>943.43535290443469</v>
      </c>
      <c r="K66" s="28">
        <v>953.79013116801991</v>
      </c>
      <c r="L66" s="28">
        <v>964.14490943160524</v>
      </c>
      <c r="M66" s="28">
        <v>973.92442223610237</v>
      </c>
      <c r="N66" s="28">
        <v>983.70393504059962</v>
      </c>
      <c r="O66" s="28">
        <v>992.90818238600866</v>
      </c>
      <c r="P66" s="31">
        <f t="shared" si="4"/>
        <v>-23.209868831980089</v>
      </c>
      <c r="Q66" s="29">
        <f t="shared" si="5"/>
        <v>1.0856453558504299E-2</v>
      </c>
      <c r="R66" s="29">
        <f t="shared" si="5"/>
        <v>1.0143198090692064E-2</v>
      </c>
      <c r="S66" s="29">
        <f t="shared" si="5"/>
        <v>1.0041346721795687E-2</v>
      </c>
      <c r="T66" s="29">
        <f t="shared" si="5"/>
        <v>9.3567251461987543E-3</v>
      </c>
      <c r="U66" s="29">
        <f t="shared" si="6"/>
        <v>9.8470899862288346E-3</v>
      </c>
      <c r="W66" s="28">
        <f t="shared" si="7"/>
        <v>977</v>
      </c>
      <c r="X66" s="28">
        <f t="shared" si="0"/>
        <v>987.60675512665864</v>
      </c>
      <c r="Y66" s="28">
        <f t="shared" si="1"/>
        <v>997.62424607961395</v>
      </c>
      <c r="Z66" s="28">
        <f t="shared" si="2"/>
        <v>1007.6417370325694</v>
      </c>
      <c r="AA66" s="28">
        <f t="shared" si="3"/>
        <v>1017.0699638118215</v>
      </c>
    </row>
    <row r="67" spans="1:27" x14ac:dyDescent="0.25">
      <c r="A67" s="1">
        <v>62</v>
      </c>
      <c r="B67" t="s">
        <v>288</v>
      </c>
      <c r="C67" s="14" t="s">
        <v>463</v>
      </c>
      <c r="D67" s="14" t="s">
        <v>459</v>
      </c>
      <c r="E67" s="5">
        <v>3805</v>
      </c>
      <c r="F67" s="5">
        <v>3857</v>
      </c>
      <c r="G67" s="5">
        <v>3938</v>
      </c>
      <c r="I67" s="28">
        <v>3804.544119446824</v>
      </c>
      <c r="J67" s="28">
        <v>3848.7081140619262</v>
      </c>
      <c r="K67" s="28">
        <v>3891.9520254558806</v>
      </c>
      <c r="L67" s="28">
        <v>3933.8158120181129</v>
      </c>
      <c r="M67" s="28">
        <v>3973.8394321380492</v>
      </c>
      <c r="N67" s="28">
        <v>4013.4030106474115</v>
      </c>
      <c r="O67" s="28">
        <v>4051.1264227144779</v>
      </c>
      <c r="P67" s="31">
        <f t="shared" si="4"/>
        <v>-46.04797454411937</v>
      </c>
      <c r="Q67" s="29">
        <f t="shared" si="5"/>
        <v>1.0756501182033085E-2</v>
      </c>
      <c r="R67" s="29">
        <f t="shared" si="5"/>
        <v>1.017424862589171E-2</v>
      </c>
      <c r="S67" s="29">
        <f t="shared" si="5"/>
        <v>9.9560083352627695E-3</v>
      </c>
      <c r="T67" s="29">
        <f t="shared" si="5"/>
        <v>9.3993580926180573E-3</v>
      </c>
      <c r="U67" s="29">
        <f t="shared" si="6"/>
        <v>9.8432050179241785E-3</v>
      </c>
      <c r="W67" s="28">
        <f t="shared" si="7"/>
        <v>3938</v>
      </c>
      <c r="X67" s="28">
        <f t="shared" si="0"/>
        <v>3980.3591016548457</v>
      </c>
      <c r="Y67" s="28">
        <f t="shared" si="1"/>
        <v>4020.8562647754134</v>
      </c>
      <c r="Z67" s="28">
        <f t="shared" si="2"/>
        <v>4060.8879432624108</v>
      </c>
      <c r="AA67" s="28">
        <f t="shared" si="3"/>
        <v>4099.0576832151301</v>
      </c>
    </row>
    <row r="68" spans="1:27" x14ac:dyDescent="0.25">
      <c r="A68" s="1">
        <v>63</v>
      </c>
      <c r="B68" t="s">
        <v>289</v>
      </c>
      <c r="C68" s="14" t="s">
        <v>463</v>
      </c>
      <c r="D68" s="14" t="s">
        <v>459</v>
      </c>
      <c r="E68" s="5">
        <v>16461</v>
      </c>
      <c r="F68" s="5">
        <v>16926</v>
      </c>
      <c r="G68" s="5">
        <v>17406</v>
      </c>
      <c r="I68" s="28">
        <v>16148.438508246327</v>
      </c>
      <c r="J68" s="28">
        <v>16336.44155427747</v>
      </c>
      <c r="K68" s="28">
        <v>16786.512726920264</v>
      </c>
      <c r="L68" s="28">
        <v>16966.838180582137</v>
      </c>
      <c r="M68" s="28">
        <v>17611.932132672824</v>
      </c>
      <c r="N68" s="28">
        <v>18279.058943355856</v>
      </c>
      <c r="O68" s="28">
        <v>18451.635602111193</v>
      </c>
      <c r="P68" s="31">
        <f t="shared" si="4"/>
        <v>-619.48727307973604</v>
      </c>
      <c r="Q68" s="29">
        <f t="shared" si="5"/>
        <v>1.0742282009096996E-2</v>
      </c>
      <c r="R68" s="29">
        <f t="shared" si="5"/>
        <v>3.8020870195424557E-2</v>
      </c>
      <c r="S68" s="29">
        <f t="shared" si="5"/>
        <v>3.7879251728741903E-2</v>
      </c>
      <c r="T68" s="29">
        <f t="shared" si="5"/>
        <v>9.4412222910450188E-3</v>
      </c>
      <c r="U68" s="29">
        <f t="shared" si="6"/>
        <v>2.8447114738403823E-2</v>
      </c>
      <c r="W68" s="28">
        <f t="shared" si="7"/>
        <v>17406</v>
      </c>
      <c r="X68" s="28">
        <f t="shared" si="0"/>
        <v>17592.980160650342</v>
      </c>
      <c r="Y68" s="28">
        <f t="shared" si="1"/>
        <v>18261.880575689109</v>
      </c>
      <c r="Z68" s="28">
        <f t="shared" si="2"/>
        <v>18953.626947055858</v>
      </c>
      <c r="AA68" s="28">
        <f t="shared" si="3"/>
        <v>19132.572352284551</v>
      </c>
    </row>
    <row r="69" spans="1:27" x14ac:dyDescent="0.25">
      <c r="A69" s="1">
        <v>64</v>
      </c>
      <c r="B69" t="s">
        <v>290</v>
      </c>
      <c r="C69" s="14" t="s">
        <v>463</v>
      </c>
      <c r="D69" s="14" t="s">
        <v>459</v>
      </c>
      <c r="E69" s="5">
        <v>1623</v>
      </c>
      <c r="F69" s="5">
        <v>1633</v>
      </c>
      <c r="G69" s="5">
        <v>1654</v>
      </c>
      <c r="I69" s="28">
        <v>1574.9467275494674</v>
      </c>
      <c r="J69" s="28">
        <v>1593.3013698630139</v>
      </c>
      <c r="K69" s="28">
        <v>1611.0639269406392</v>
      </c>
      <c r="L69" s="28">
        <v>1628.234398782344</v>
      </c>
      <c r="M69" s="28">
        <v>1644.8127853881278</v>
      </c>
      <c r="N69" s="28">
        <v>1661.3911719939117</v>
      </c>
      <c r="O69" s="28">
        <v>1676.785388127854</v>
      </c>
      <c r="P69" s="31">
        <f t="shared" si="4"/>
        <v>-42.936073059360751</v>
      </c>
      <c r="Q69" s="29">
        <f t="shared" si="5"/>
        <v>1.0657846380007363E-2</v>
      </c>
      <c r="R69" s="29">
        <f t="shared" si="5"/>
        <v>1.0181818181818179E-2</v>
      </c>
      <c r="S69" s="29">
        <f t="shared" si="5"/>
        <v>1.0079193664506837E-2</v>
      </c>
      <c r="T69" s="29">
        <f t="shared" si="5"/>
        <v>9.2658588738418739E-3</v>
      </c>
      <c r="U69" s="29">
        <f t="shared" si="6"/>
        <v>9.84229024005563E-3</v>
      </c>
      <c r="W69" s="28">
        <f t="shared" si="7"/>
        <v>1654</v>
      </c>
      <c r="X69" s="28">
        <f t="shared" si="0"/>
        <v>1671.628077912532</v>
      </c>
      <c r="Y69" s="28">
        <f t="shared" si="1"/>
        <v>1688.6482910694594</v>
      </c>
      <c r="Z69" s="28">
        <f t="shared" si="2"/>
        <v>1705.6685042263871</v>
      </c>
      <c r="AA69" s="28">
        <f t="shared" si="3"/>
        <v>1721.4729878721057</v>
      </c>
    </row>
    <row r="70" spans="1:27" x14ac:dyDescent="0.25">
      <c r="A70" s="1">
        <v>65</v>
      </c>
      <c r="B70" t="s">
        <v>291</v>
      </c>
      <c r="C70" s="14" t="s">
        <v>463</v>
      </c>
      <c r="D70" s="14" t="s">
        <v>458</v>
      </c>
      <c r="E70" s="5">
        <v>5456</v>
      </c>
      <c r="F70" s="5">
        <v>5590</v>
      </c>
      <c r="G70" s="5">
        <v>5697</v>
      </c>
      <c r="I70" s="28">
        <v>5393.3906374357866</v>
      </c>
      <c r="J70" s="28">
        <v>5456.2389841545482</v>
      </c>
      <c r="K70" s="28">
        <v>5517.1594674770286</v>
      </c>
      <c r="L70" s="28">
        <v>5576.5376600824839</v>
      </c>
      <c r="M70" s="28">
        <v>5633.9879892916579</v>
      </c>
      <c r="N70" s="28">
        <v>5689.5104551045515</v>
      </c>
      <c r="O70" s="28">
        <v>5743.1050575211639</v>
      </c>
      <c r="P70" s="31">
        <f t="shared" si="4"/>
        <v>-179.84053252297144</v>
      </c>
      <c r="Q70" s="29">
        <f t="shared" si="5"/>
        <v>1.0762457194772488E-2</v>
      </c>
      <c r="R70" s="29">
        <f t="shared" si="5"/>
        <v>1.0302150314595786E-2</v>
      </c>
      <c r="S70" s="29">
        <f t="shared" si="5"/>
        <v>9.8549137695045554E-3</v>
      </c>
      <c r="T70" s="29">
        <f t="shared" ref="T70:T133" si="8">(O70-N70)/N70</f>
        <v>9.4198969910544786E-3</v>
      </c>
      <c r="U70" s="29">
        <f t="shared" si="6"/>
        <v>9.8589870250516062E-3</v>
      </c>
      <c r="W70" s="28">
        <f t="shared" si="7"/>
        <v>5697</v>
      </c>
      <c r="X70" s="28">
        <f t="shared" ref="X70:X133" si="9">W70*(1+Q70)</f>
        <v>5758.3137186386184</v>
      </c>
      <c r="Y70" s="28">
        <f t="shared" ref="Y70:Y133" si="10">X70*(1+R70)</f>
        <v>5817.6367321266316</v>
      </c>
      <c r="Z70" s="28">
        <f t="shared" ref="Z70:Z133" si="11">Y70*(1+S70)</f>
        <v>5874.9690404640414</v>
      </c>
      <c r="AA70" s="28">
        <f t="shared" ref="AA70:AA133" si="12">Z70*(1+T70)</f>
        <v>5930.310643650846</v>
      </c>
    </row>
    <row r="71" spans="1:27" x14ac:dyDescent="0.25">
      <c r="A71" s="1">
        <v>66</v>
      </c>
      <c r="B71" t="s">
        <v>292</v>
      </c>
      <c r="C71" s="14" t="s">
        <v>464</v>
      </c>
      <c r="D71" s="14" t="s">
        <v>460</v>
      </c>
      <c r="E71" s="5">
        <v>1563</v>
      </c>
      <c r="F71" s="5">
        <v>1581</v>
      </c>
      <c r="G71" s="5">
        <v>1635</v>
      </c>
      <c r="I71" s="28">
        <v>1565.8997484728709</v>
      </c>
      <c r="J71" s="28">
        <v>1584.2436219906576</v>
      </c>
      <c r="K71" s="28">
        <v>1602.0316205533597</v>
      </c>
      <c r="L71" s="28">
        <v>1618.7078692058928</v>
      </c>
      <c r="M71" s="28">
        <v>1635.3841178584262</v>
      </c>
      <c r="N71" s="28">
        <v>1651.5044915558749</v>
      </c>
      <c r="O71" s="28">
        <v>1667.0689902982392</v>
      </c>
      <c r="P71" s="31">
        <f t="shared" ref="P71:P134" si="13">K71-G71</f>
        <v>-32.968379446640256</v>
      </c>
      <c r="Q71" s="29">
        <f t="shared" ref="Q71:T134" si="14">(L71-K71)/K71</f>
        <v>1.0409437890353838E-2</v>
      </c>
      <c r="R71" s="29">
        <f t="shared" si="14"/>
        <v>1.0302197802197861E-2</v>
      </c>
      <c r="S71" s="29">
        <f t="shared" si="14"/>
        <v>9.8572399728075622E-3</v>
      </c>
      <c r="T71" s="29">
        <f t="shared" si="8"/>
        <v>9.4244362167620124E-3</v>
      </c>
      <c r="U71" s="29">
        <f t="shared" ref="U71:U134" si="15">AVERAGE(R71:T71)</f>
        <v>9.8612913305891458E-3</v>
      </c>
      <c r="W71" s="28">
        <f t="shared" ref="W71:W134" si="16">G71</f>
        <v>1635</v>
      </c>
      <c r="X71" s="28">
        <f t="shared" si="9"/>
        <v>1652.0194309507285</v>
      </c>
      <c r="Y71" s="28">
        <f t="shared" si="10"/>
        <v>1669.038861901457</v>
      </c>
      <c r="Z71" s="28">
        <f t="shared" si="11"/>
        <v>1685.4909784871613</v>
      </c>
      <c r="AA71" s="28">
        <f t="shared" si="12"/>
        <v>1701.3757807078412</v>
      </c>
    </row>
    <row r="72" spans="1:27" x14ac:dyDescent="0.25">
      <c r="A72" s="1">
        <v>67</v>
      </c>
      <c r="B72" t="s">
        <v>293</v>
      </c>
      <c r="C72" s="14" t="s">
        <v>463</v>
      </c>
      <c r="D72" s="14" t="s">
        <v>459</v>
      </c>
      <c r="E72" s="5">
        <v>1307</v>
      </c>
      <c r="F72" s="5">
        <v>1340</v>
      </c>
      <c r="G72" s="5">
        <v>1394</v>
      </c>
      <c r="I72" s="28">
        <v>1316.6621187800963</v>
      </c>
      <c r="J72" s="28">
        <v>1331.8021669341892</v>
      </c>
      <c r="K72" s="28">
        <v>1346.9422150882824</v>
      </c>
      <c r="L72" s="28">
        <v>1361.5601926163724</v>
      </c>
      <c r="M72" s="28">
        <v>1375.1340288924557</v>
      </c>
      <c r="N72" s="28">
        <v>1388.7078651685392</v>
      </c>
      <c r="O72" s="28">
        <v>1401.7596308186196</v>
      </c>
      <c r="P72" s="31">
        <f t="shared" si="13"/>
        <v>-47.05778491171759</v>
      </c>
      <c r="Q72" s="29">
        <f t="shared" si="14"/>
        <v>1.0852713178294674E-2</v>
      </c>
      <c r="R72" s="29">
        <f t="shared" si="14"/>
        <v>9.9693251533740992E-3</v>
      </c>
      <c r="S72" s="29">
        <f t="shared" si="14"/>
        <v>9.8709187547456681E-3</v>
      </c>
      <c r="T72" s="29">
        <f t="shared" si="8"/>
        <v>9.3984962406015848E-3</v>
      </c>
      <c r="U72" s="29">
        <f t="shared" si="15"/>
        <v>9.7462467162404507E-3</v>
      </c>
      <c r="W72" s="28">
        <f t="shared" si="16"/>
        <v>1394</v>
      </c>
      <c r="X72" s="28">
        <f t="shared" si="9"/>
        <v>1409.1286821705428</v>
      </c>
      <c r="Y72" s="28">
        <f t="shared" si="10"/>
        <v>1423.1767441860466</v>
      </c>
      <c r="Z72" s="28">
        <f t="shared" si="11"/>
        <v>1437.2248062015506</v>
      </c>
      <c r="AA72" s="28">
        <f t="shared" si="12"/>
        <v>1450.7325581395351</v>
      </c>
    </row>
    <row r="73" spans="1:27" x14ac:dyDescent="0.25">
      <c r="A73" s="1">
        <v>68</v>
      </c>
      <c r="B73" t="s">
        <v>294</v>
      </c>
      <c r="C73" s="14" t="s">
        <v>463</v>
      </c>
      <c r="D73" s="14" t="s">
        <v>459</v>
      </c>
      <c r="E73" s="5">
        <v>1625</v>
      </c>
      <c r="F73" s="5">
        <v>1710</v>
      </c>
      <c r="G73" s="5">
        <v>1772</v>
      </c>
      <c r="I73" s="28">
        <v>1596.2905198776757</v>
      </c>
      <c r="J73" s="28">
        <v>1614.7772680937819</v>
      </c>
      <c r="K73" s="28">
        <v>1633.2640163098879</v>
      </c>
      <c r="L73" s="28">
        <v>1650.9469928644239</v>
      </c>
      <c r="M73" s="28">
        <v>1667.8261977573904</v>
      </c>
      <c r="N73" s="28">
        <v>1683.901630988787</v>
      </c>
      <c r="O73" s="28">
        <v>1699.9770642201834</v>
      </c>
      <c r="P73" s="31">
        <f t="shared" si="13"/>
        <v>-138.73598369011211</v>
      </c>
      <c r="Q73" s="29">
        <f t="shared" si="14"/>
        <v>1.0826771653543208E-2</v>
      </c>
      <c r="R73" s="29">
        <f t="shared" si="14"/>
        <v>1.0223953261928046E-2</v>
      </c>
      <c r="S73" s="29">
        <f t="shared" si="14"/>
        <v>9.6385542168674933E-3</v>
      </c>
      <c r="T73" s="29">
        <f t="shared" si="8"/>
        <v>9.546539379474828E-3</v>
      </c>
      <c r="U73" s="29">
        <f t="shared" si="15"/>
        <v>9.8030156194234552E-3</v>
      </c>
      <c r="W73" s="28">
        <f t="shared" si="16"/>
        <v>1772</v>
      </c>
      <c r="X73" s="28">
        <f t="shared" si="9"/>
        <v>1791.1850393700788</v>
      </c>
      <c r="Y73" s="28">
        <f t="shared" si="10"/>
        <v>1809.4980314960635</v>
      </c>
      <c r="Z73" s="28">
        <f t="shared" si="11"/>
        <v>1826.9389763779534</v>
      </c>
      <c r="AA73" s="28">
        <f t="shared" si="12"/>
        <v>1844.3799212598431</v>
      </c>
    </row>
    <row r="74" spans="1:27" x14ac:dyDescent="0.25">
      <c r="A74" s="1">
        <v>69</v>
      </c>
      <c r="B74" t="s">
        <v>295</v>
      </c>
      <c r="C74" s="14" t="s">
        <v>465</v>
      </c>
      <c r="D74" s="14" t="s">
        <v>458</v>
      </c>
      <c r="E74" s="5">
        <v>1258</v>
      </c>
      <c r="F74" s="5">
        <v>1269</v>
      </c>
      <c r="G74" s="5">
        <v>1279</v>
      </c>
      <c r="I74" s="28">
        <v>1230.9815195071867</v>
      </c>
      <c r="J74" s="28">
        <v>1245.4636550308007</v>
      </c>
      <c r="K74" s="28">
        <v>1259.4464065708419</v>
      </c>
      <c r="L74" s="28">
        <v>1272.9297741273101</v>
      </c>
      <c r="M74" s="28">
        <v>1285.9137577002052</v>
      </c>
      <c r="N74" s="28">
        <v>1298.3983572895277</v>
      </c>
      <c r="O74" s="28">
        <v>1310.8829568788501</v>
      </c>
      <c r="P74" s="31">
        <f t="shared" si="13"/>
        <v>-19.553593429158127</v>
      </c>
      <c r="Q74" s="29">
        <f t="shared" si="14"/>
        <v>1.0705789056304572E-2</v>
      </c>
      <c r="R74" s="29">
        <f t="shared" si="14"/>
        <v>1.0200078462141887E-2</v>
      </c>
      <c r="S74" s="29">
        <f t="shared" si="14"/>
        <v>9.7087378640777176E-3</v>
      </c>
      <c r="T74" s="29">
        <f t="shared" si="8"/>
        <v>9.6153846153846628E-3</v>
      </c>
      <c r="U74" s="29">
        <f t="shared" si="15"/>
        <v>9.8414003138680897E-3</v>
      </c>
      <c r="W74" s="28">
        <f t="shared" si="16"/>
        <v>1279</v>
      </c>
      <c r="X74" s="28">
        <f t="shared" si="9"/>
        <v>1292.6927042030134</v>
      </c>
      <c r="Y74" s="28">
        <f t="shared" si="10"/>
        <v>1305.8782712133225</v>
      </c>
      <c r="Z74" s="28">
        <f t="shared" si="11"/>
        <v>1318.5567010309276</v>
      </c>
      <c r="AA74" s="28">
        <f t="shared" si="12"/>
        <v>1331.2351308485327</v>
      </c>
    </row>
    <row r="75" spans="1:27" x14ac:dyDescent="0.25">
      <c r="A75" s="1">
        <v>70</v>
      </c>
      <c r="B75" t="s">
        <v>296</v>
      </c>
      <c r="C75" s="14" t="s">
        <v>463</v>
      </c>
      <c r="D75" s="14" t="s">
        <v>459</v>
      </c>
      <c r="E75" s="5">
        <v>1017</v>
      </c>
      <c r="F75" s="5">
        <v>1086</v>
      </c>
      <c r="G75" s="5">
        <v>1097</v>
      </c>
      <c r="I75" s="28">
        <v>1004.923949299533</v>
      </c>
      <c r="J75" s="28">
        <v>1016.847898599066</v>
      </c>
      <c r="K75" s="28">
        <v>1028.1094062708471</v>
      </c>
      <c r="L75" s="28">
        <v>1038.7084723148766</v>
      </c>
      <c r="M75" s="28">
        <v>1049.9699799866578</v>
      </c>
      <c r="N75" s="28">
        <v>1059.9066044029353</v>
      </c>
      <c r="O75" s="28">
        <v>1069.8432288192128</v>
      </c>
      <c r="P75" s="31">
        <f t="shared" si="13"/>
        <v>-68.890593729152897</v>
      </c>
      <c r="Q75" s="29">
        <f t="shared" si="14"/>
        <v>1.0309278350515649E-2</v>
      </c>
      <c r="R75" s="29">
        <f t="shared" si="14"/>
        <v>1.0841836734693838E-2</v>
      </c>
      <c r="S75" s="29">
        <f t="shared" si="14"/>
        <v>9.4637223974763061E-3</v>
      </c>
      <c r="T75" s="29">
        <f t="shared" si="8"/>
        <v>9.374999999999965E-3</v>
      </c>
      <c r="U75" s="29">
        <f t="shared" si="15"/>
        <v>9.8935197107233707E-3</v>
      </c>
      <c r="W75" s="28">
        <f t="shared" si="16"/>
        <v>1097</v>
      </c>
      <c r="X75" s="28">
        <f t="shared" si="9"/>
        <v>1108.3092783505156</v>
      </c>
      <c r="Y75" s="28">
        <f t="shared" si="10"/>
        <v>1120.3253865979382</v>
      </c>
      <c r="Z75" s="28">
        <f t="shared" si="11"/>
        <v>1130.9278350515463</v>
      </c>
      <c r="AA75" s="28">
        <f t="shared" si="12"/>
        <v>1141.5302835051543</v>
      </c>
    </row>
    <row r="76" spans="1:27" x14ac:dyDescent="0.25">
      <c r="A76" s="1">
        <v>71</v>
      </c>
      <c r="B76" t="s">
        <v>297</v>
      </c>
      <c r="C76" s="14" t="s">
        <v>463</v>
      </c>
      <c r="D76" s="14" t="s">
        <v>460</v>
      </c>
      <c r="E76" s="5">
        <v>810</v>
      </c>
      <c r="F76" s="5">
        <v>816</v>
      </c>
      <c r="G76" s="5">
        <v>852</v>
      </c>
      <c r="I76" s="28">
        <v>810.5777218376337</v>
      </c>
      <c r="J76" s="28">
        <v>820.15544367526752</v>
      </c>
      <c r="K76" s="28">
        <v>829.22907488986789</v>
      </c>
      <c r="L76" s="28">
        <v>838.30270610446826</v>
      </c>
      <c r="M76" s="28">
        <v>846.87224669603529</v>
      </c>
      <c r="N76" s="28">
        <v>855.44178728760232</v>
      </c>
      <c r="O76" s="28">
        <v>863.50723725613591</v>
      </c>
      <c r="P76" s="31">
        <f t="shared" si="13"/>
        <v>-22.770925110132112</v>
      </c>
      <c r="Q76" s="29">
        <f t="shared" si="14"/>
        <v>1.094224924012157E-2</v>
      </c>
      <c r="R76" s="29">
        <f t="shared" si="14"/>
        <v>1.0222489476849079E-2</v>
      </c>
      <c r="S76" s="29">
        <f t="shared" si="14"/>
        <v>1.011904761904763E-2</v>
      </c>
      <c r="T76" s="29">
        <f t="shared" si="8"/>
        <v>9.4284030642308968E-3</v>
      </c>
      <c r="U76" s="29">
        <f t="shared" si="15"/>
        <v>9.9233133867092007E-3</v>
      </c>
      <c r="W76" s="28">
        <f t="shared" si="16"/>
        <v>852</v>
      </c>
      <c r="X76" s="28">
        <f t="shared" si="9"/>
        <v>861.32279635258362</v>
      </c>
      <c r="Y76" s="28">
        <f t="shared" si="10"/>
        <v>870.12765957446811</v>
      </c>
      <c r="Z76" s="28">
        <f t="shared" si="11"/>
        <v>878.9325227963526</v>
      </c>
      <c r="AA76" s="28">
        <f t="shared" si="12"/>
        <v>887.21945288753795</v>
      </c>
    </row>
    <row r="77" spans="1:27" x14ac:dyDescent="0.25">
      <c r="A77" s="1">
        <v>72</v>
      </c>
      <c r="B77" t="s">
        <v>298</v>
      </c>
      <c r="C77" s="14" t="s">
        <v>463</v>
      </c>
      <c r="D77" s="14" t="s">
        <v>459</v>
      </c>
      <c r="E77" s="5">
        <v>1835</v>
      </c>
      <c r="F77" s="5">
        <v>1862</v>
      </c>
      <c r="G77" s="5">
        <v>1887</v>
      </c>
      <c r="I77" s="28">
        <v>1840.7148806218768</v>
      </c>
      <c r="J77" s="28">
        <v>1862.4297612437535</v>
      </c>
      <c r="K77" s="28">
        <v>1883.1346474181012</v>
      </c>
      <c r="L77" s="28">
        <v>1903.3345363686842</v>
      </c>
      <c r="M77" s="28">
        <v>1923.0294280955027</v>
      </c>
      <c r="N77" s="28">
        <v>1941.7143253747918</v>
      </c>
      <c r="O77" s="28">
        <v>1960.3992226540811</v>
      </c>
      <c r="P77" s="31">
        <f t="shared" si="13"/>
        <v>-3.8653525818988328</v>
      </c>
      <c r="Q77" s="29">
        <f t="shared" si="14"/>
        <v>1.0726736390453222E-2</v>
      </c>
      <c r="R77" s="29">
        <f t="shared" si="14"/>
        <v>1.0347572300344936E-2</v>
      </c>
      <c r="S77" s="29">
        <f t="shared" si="14"/>
        <v>9.7163865546217466E-3</v>
      </c>
      <c r="T77" s="29">
        <f t="shared" si="8"/>
        <v>9.6228868660598356E-3</v>
      </c>
      <c r="U77" s="29">
        <f t="shared" si="15"/>
        <v>9.8956152403421715E-3</v>
      </c>
      <c r="W77" s="28">
        <f t="shared" si="16"/>
        <v>1887</v>
      </c>
      <c r="X77" s="28">
        <f t="shared" si="9"/>
        <v>1907.2413515687854</v>
      </c>
      <c r="Y77" s="28">
        <f t="shared" si="10"/>
        <v>1926.9766693483512</v>
      </c>
      <c r="Z77" s="28">
        <f t="shared" si="11"/>
        <v>1945.6999195494773</v>
      </c>
      <c r="AA77" s="28">
        <f t="shared" si="12"/>
        <v>1964.4231697506038</v>
      </c>
    </row>
    <row r="78" spans="1:27" x14ac:dyDescent="0.25">
      <c r="A78" s="1">
        <v>73</v>
      </c>
      <c r="B78" t="s">
        <v>299</v>
      </c>
      <c r="C78" s="14" t="s">
        <v>464</v>
      </c>
      <c r="D78" s="14" t="s">
        <v>460</v>
      </c>
      <c r="E78" s="5">
        <v>2952</v>
      </c>
      <c r="F78" s="5">
        <v>2978</v>
      </c>
      <c r="G78" s="5">
        <v>2992</v>
      </c>
      <c r="I78" s="28">
        <v>2962.4644588045235</v>
      </c>
      <c r="J78" s="28">
        <v>2996.7467689822292</v>
      </c>
      <c r="K78" s="28">
        <v>3030.4380048465268</v>
      </c>
      <c r="L78" s="28">
        <v>3062.9470920840063</v>
      </c>
      <c r="M78" s="28">
        <v>3094.2740306946689</v>
      </c>
      <c r="N78" s="28">
        <v>3125.0098949919225</v>
      </c>
      <c r="O78" s="28">
        <v>3154.5636106623588</v>
      </c>
      <c r="P78" s="31">
        <f t="shared" si="13"/>
        <v>38.438004846526837</v>
      </c>
      <c r="Q78" s="29">
        <f t="shared" si="14"/>
        <v>1.0727520967427222E-2</v>
      </c>
      <c r="R78" s="29">
        <f t="shared" si="14"/>
        <v>1.0227711308375236E-2</v>
      </c>
      <c r="S78" s="29">
        <f t="shared" si="14"/>
        <v>9.9331423113657811E-3</v>
      </c>
      <c r="T78" s="29">
        <f t="shared" si="8"/>
        <v>9.4571590694155841E-3</v>
      </c>
      <c r="U78" s="29">
        <f t="shared" si="15"/>
        <v>9.8726708963855336E-3</v>
      </c>
      <c r="W78" s="28">
        <f t="shared" si="16"/>
        <v>2992</v>
      </c>
      <c r="X78" s="28">
        <f t="shared" si="9"/>
        <v>3024.0967427345417</v>
      </c>
      <c r="Y78" s="28">
        <f t="shared" si="10"/>
        <v>3055.0263311878289</v>
      </c>
      <c r="Z78" s="28">
        <f t="shared" si="11"/>
        <v>3085.3723425004873</v>
      </c>
      <c r="AA78" s="28">
        <f t="shared" si="12"/>
        <v>3114.5511995318902</v>
      </c>
    </row>
    <row r="79" spans="1:27" x14ac:dyDescent="0.25">
      <c r="A79" s="1">
        <v>74</v>
      </c>
      <c r="B79" t="s">
        <v>300</v>
      </c>
      <c r="C79" s="14" t="s">
        <v>463</v>
      </c>
      <c r="D79" s="14" t="s">
        <v>460</v>
      </c>
      <c r="E79" s="5">
        <v>1733</v>
      </c>
      <c r="F79" s="5">
        <v>1805</v>
      </c>
      <c r="G79" s="5">
        <v>1833</v>
      </c>
      <c r="I79" s="28">
        <v>1726.2944237918216</v>
      </c>
      <c r="J79" s="28">
        <v>1746.5888475836432</v>
      </c>
      <c r="K79" s="28">
        <v>1766.2490706319704</v>
      </c>
      <c r="L79" s="28">
        <v>1785.275092936803</v>
      </c>
      <c r="M79" s="28">
        <v>1803.6669144981413</v>
      </c>
      <c r="N79" s="28">
        <v>1821.4245353159852</v>
      </c>
      <c r="O79" s="28">
        <v>1838.5479553903347</v>
      </c>
      <c r="P79" s="31">
        <f t="shared" si="13"/>
        <v>-66.750929368029574</v>
      </c>
      <c r="Q79" s="29">
        <f t="shared" si="14"/>
        <v>1.0771992818671401E-2</v>
      </c>
      <c r="R79" s="29">
        <f t="shared" si="14"/>
        <v>1.0301953818827684E-2</v>
      </c>
      <c r="S79" s="29">
        <f t="shared" si="14"/>
        <v>9.8452883263009869E-3</v>
      </c>
      <c r="T79" s="29">
        <f t="shared" si="8"/>
        <v>9.4011142061281635E-3</v>
      </c>
      <c r="U79" s="29">
        <f t="shared" si="15"/>
        <v>9.8494521170856119E-3</v>
      </c>
      <c r="W79" s="28">
        <f t="shared" si="16"/>
        <v>1833</v>
      </c>
      <c r="X79" s="28">
        <f t="shared" si="9"/>
        <v>1852.7450628366246</v>
      </c>
      <c r="Y79" s="28">
        <f t="shared" si="10"/>
        <v>1871.8319569120283</v>
      </c>
      <c r="Z79" s="28">
        <f t="shared" si="11"/>
        <v>1890.2606822262114</v>
      </c>
      <c r="AA79" s="28">
        <f t="shared" si="12"/>
        <v>1908.0312387791737</v>
      </c>
    </row>
    <row r="80" spans="1:27" x14ac:dyDescent="0.25">
      <c r="A80" s="1">
        <v>75</v>
      </c>
      <c r="B80" t="s">
        <v>301</v>
      </c>
      <c r="C80" s="14" t="s">
        <v>463</v>
      </c>
      <c r="D80" s="14" t="s">
        <v>460</v>
      </c>
      <c r="E80" s="5">
        <v>5305</v>
      </c>
      <c r="F80" s="5">
        <v>5373</v>
      </c>
      <c r="G80" s="5">
        <v>5450</v>
      </c>
      <c r="I80" s="28">
        <v>5290.3226872246696</v>
      </c>
      <c r="J80" s="28">
        <v>5352.2062224669608</v>
      </c>
      <c r="K80" s="28">
        <v>5412.1708883994124</v>
      </c>
      <c r="L80" s="28">
        <v>5470.2166850220265</v>
      </c>
      <c r="M80" s="28">
        <v>5526.3436123348019</v>
      </c>
      <c r="N80" s="28">
        <v>5581.0313876651981</v>
      </c>
      <c r="O80" s="28">
        <v>5633.3205763582964</v>
      </c>
      <c r="P80" s="31">
        <f t="shared" si="13"/>
        <v>-37.829111600587566</v>
      </c>
      <c r="Q80" s="29">
        <f t="shared" si="14"/>
        <v>1.0725048750221636E-2</v>
      </c>
      <c r="R80" s="29">
        <f t="shared" si="14"/>
        <v>1.0260457774269956E-2</v>
      </c>
      <c r="S80" s="29">
        <f t="shared" si="14"/>
        <v>9.895833333333267E-3</v>
      </c>
      <c r="T80" s="29">
        <f t="shared" si="8"/>
        <v>9.3690905965274161E-3</v>
      </c>
      <c r="U80" s="29">
        <f t="shared" si="15"/>
        <v>9.8417939013768791E-3</v>
      </c>
      <c r="W80" s="28">
        <f t="shared" si="16"/>
        <v>5450</v>
      </c>
      <c r="X80" s="28">
        <f t="shared" si="9"/>
        <v>5508.4515156887082</v>
      </c>
      <c r="Y80" s="28">
        <f t="shared" si="10"/>
        <v>5564.9707498670459</v>
      </c>
      <c r="Z80" s="28">
        <f t="shared" si="11"/>
        <v>5620.0407729126046</v>
      </c>
      <c r="AA80" s="28">
        <f t="shared" si="12"/>
        <v>5672.6954440702002</v>
      </c>
    </row>
    <row r="81" spans="1:27" x14ac:dyDescent="0.25">
      <c r="A81" s="1">
        <v>76</v>
      </c>
      <c r="B81" t="s">
        <v>302</v>
      </c>
      <c r="C81" s="14" t="s">
        <v>463</v>
      </c>
      <c r="D81" s="14" t="s">
        <v>459</v>
      </c>
      <c r="E81" s="5">
        <v>1406</v>
      </c>
      <c r="F81" s="5">
        <v>1450</v>
      </c>
      <c r="G81" s="5">
        <v>1497</v>
      </c>
      <c r="I81" s="28">
        <v>1408.8423806409417</v>
      </c>
      <c r="J81" s="28">
        <v>1425.2295618051014</v>
      </c>
      <c r="K81" s="28">
        <v>1441.1615434924788</v>
      </c>
      <c r="L81" s="28">
        <v>1456.6383257030739</v>
      </c>
      <c r="M81" s="28">
        <v>1471.6599084368868</v>
      </c>
      <c r="N81" s="28">
        <v>1486.2262916939176</v>
      </c>
      <c r="O81" s="28">
        <v>1500.337475474166</v>
      </c>
      <c r="P81" s="31">
        <f t="shared" si="13"/>
        <v>-55.838456507521187</v>
      </c>
      <c r="Q81" s="29">
        <f t="shared" si="14"/>
        <v>1.0739102969046036E-2</v>
      </c>
      <c r="R81" s="29">
        <f t="shared" si="14"/>
        <v>1.031249999999998E-2</v>
      </c>
      <c r="S81" s="29">
        <f t="shared" si="14"/>
        <v>9.8979276214043056E-3</v>
      </c>
      <c r="T81" s="29">
        <f t="shared" si="8"/>
        <v>9.494640122511425E-3</v>
      </c>
      <c r="U81" s="29">
        <f t="shared" si="15"/>
        <v>9.9016892479719034E-3</v>
      </c>
      <c r="W81" s="28">
        <f t="shared" si="16"/>
        <v>1497</v>
      </c>
      <c r="X81" s="28">
        <f t="shared" si="9"/>
        <v>1513.0764371446619</v>
      </c>
      <c r="Y81" s="28">
        <f t="shared" si="10"/>
        <v>1528.6800379027161</v>
      </c>
      <c r="Z81" s="28">
        <f t="shared" si="11"/>
        <v>1543.8108022741628</v>
      </c>
      <c r="AA81" s="28">
        <f t="shared" si="12"/>
        <v>1558.4687302590014</v>
      </c>
    </row>
    <row r="82" spans="1:27" x14ac:dyDescent="0.25">
      <c r="A82" s="1">
        <v>77</v>
      </c>
      <c r="B82" t="s">
        <v>303</v>
      </c>
      <c r="C82" s="14" t="s">
        <v>464</v>
      </c>
      <c r="D82" s="14" t="s">
        <v>460</v>
      </c>
      <c r="E82" s="5">
        <v>2156</v>
      </c>
      <c r="F82" s="5">
        <v>2199</v>
      </c>
      <c r="G82" s="5">
        <v>2203</v>
      </c>
      <c r="I82" s="28">
        <v>2162.0617529880478</v>
      </c>
      <c r="J82" s="28">
        <v>2187.0597609561755</v>
      </c>
      <c r="K82" s="28">
        <v>2211.5258964143427</v>
      </c>
      <c r="L82" s="28">
        <v>2235.4601593625498</v>
      </c>
      <c r="M82" s="28">
        <v>2258.3306772908368</v>
      </c>
      <c r="N82" s="28">
        <v>2280.6693227091632</v>
      </c>
      <c r="O82" s="28">
        <v>2301.94422310757</v>
      </c>
      <c r="P82" s="31">
        <f t="shared" si="13"/>
        <v>8.5258964143426965</v>
      </c>
      <c r="Q82" s="29">
        <f t="shared" si="14"/>
        <v>1.0822510822510793E-2</v>
      </c>
      <c r="R82" s="29">
        <f t="shared" si="14"/>
        <v>1.0230787532714782E-2</v>
      </c>
      <c r="S82" s="29">
        <f t="shared" si="14"/>
        <v>9.891662741403566E-3</v>
      </c>
      <c r="T82" s="29">
        <f t="shared" si="8"/>
        <v>9.3283582089553983E-3</v>
      </c>
      <c r="U82" s="29">
        <f t="shared" si="15"/>
        <v>9.8169361610245809E-3</v>
      </c>
      <c r="W82" s="28">
        <f t="shared" si="16"/>
        <v>2203</v>
      </c>
      <c r="X82" s="28">
        <f t="shared" si="9"/>
        <v>2226.8419913419916</v>
      </c>
      <c r="Y82" s="28">
        <f t="shared" si="10"/>
        <v>2249.6243386243391</v>
      </c>
      <c r="Z82" s="28">
        <f t="shared" si="11"/>
        <v>2271.8768638768643</v>
      </c>
      <c r="AA82" s="28">
        <f t="shared" si="12"/>
        <v>2293.0697450697457</v>
      </c>
    </row>
    <row r="83" spans="1:27" x14ac:dyDescent="0.25">
      <c r="A83" s="1">
        <v>78</v>
      </c>
      <c r="B83" t="s">
        <v>304</v>
      </c>
      <c r="C83" s="14" t="s">
        <v>464</v>
      </c>
      <c r="D83" s="14" t="s">
        <v>460</v>
      </c>
      <c r="E83" s="5">
        <v>4631</v>
      </c>
      <c r="F83" s="5">
        <v>4756</v>
      </c>
      <c r="G83" s="5">
        <v>4880</v>
      </c>
      <c r="I83" s="28">
        <v>4566.5230651194015</v>
      </c>
      <c r="J83" s="28">
        <v>4619.7479620216745</v>
      </c>
      <c r="K83" s="28">
        <v>4671.241967967776</v>
      </c>
      <c r="L83" s="28">
        <v>4721.4378056967489</v>
      </c>
      <c r="M83" s="28">
        <v>4770.3354752085934</v>
      </c>
      <c r="N83" s="28">
        <v>4817.0695310252231</v>
      </c>
      <c r="O83" s="28">
        <v>4862.5054186247244</v>
      </c>
      <c r="P83" s="31">
        <f t="shared" si="13"/>
        <v>-208.75803203222404</v>
      </c>
      <c r="Q83" s="29">
        <f t="shared" si="14"/>
        <v>1.0745715609078296E-2</v>
      </c>
      <c r="R83" s="29">
        <f t="shared" si="14"/>
        <v>1.03565209421685E-2</v>
      </c>
      <c r="S83" s="29">
        <f t="shared" si="14"/>
        <v>9.7968069666182506E-3</v>
      </c>
      <c r="T83" s="29">
        <f t="shared" si="8"/>
        <v>9.4322673374056688E-3</v>
      </c>
      <c r="U83" s="29">
        <f t="shared" si="15"/>
        <v>9.8618650820641394E-3</v>
      </c>
      <c r="W83" s="28">
        <f t="shared" si="16"/>
        <v>4880</v>
      </c>
      <c r="X83" s="28">
        <f t="shared" si="9"/>
        <v>4932.4390921723016</v>
      </c>
      <c r="Y83" s="28">
        <f t="shared" si="10"/>
        <v>4983.5220009263548</v>
      </c>
      <c r="Z83" s="28">
        <f t="shared" si="11"/>
        <v>5032.3446039833261</v>
      </c>
      <c r="AA83" s="28">
        <f t="shared" si="12"/>
        <v>5079.8110236220473</v>
      </c>
    </row>
    <row r="84" spans="1:27" x14ac:dyDescent="0.25">
      <c r="A84" s="1">
        <v>79</v>
      </c>
      <c r="B84" t="s">
        <v>305</v>
      </c>
      <c r="C84" s="14" t="s">
        <v>463</v>
      </c>
      <c r="D84" s="14" t="s">
        <v>459</v>
      </c>
      <c r="E84" s="5">
        <v>1371</v>
      </c>
      <c r="F84" s="5">
        <v>1373</v>
      </c>
      <c r="G84" s="5">
        <v>1388</v>
      </c>
      <c r="I84" s="28">
        <v>1397.4960558936216</v>
      </c>
      <c r="J84" s="28">
        <v>1476.8568802124546</v>
      </c>
      <c r="K84" s="28">
        <v>1493.436167223424</v>
      </c>
      <c r="L84" s="28">
        <v>1509.3652861163166</v>
      </c>
      <c r="M84" s="28">
        <v>1524.9693209501706</v>
      </c>
      <c r="N84" s="28">
        <v>1539.9231876659469</v>
      </c>
      <c r="O84" s="28">
        <v>1554.5519703226848</v>
      </c>
      <c r="P84" s="31">
        <f t="shared" si="13"/>
        <v>105.43616722342404</v>
      </c>
      <c r="Q84" s="29">
        <f t="shared" si="14"/>
        <v>1.0666086199390613E-2</v>
      </c>
      <c r="R84" s="29">
        <f t="shared" si="14"/>
        <v>1.0338143441740406E-2</v>
      </c>
      <c r="S84" s="29">
        <f t="shared" si="14"/>
        <v>9.8060115114046182E-3</v>
      </c>
      <c r="T84" s="29">
        <f t="shared" si="8"/>
        <v>9.4996833438885393E-3</v>
      </c>
      <c r="U84" s="29">
        <f t="shared" si="15"/>
        <v>9.8812794323445211E-3</v>
      </c>
      <c r="W84" s="28">
        <f t="shared" si="16"/>
        <v>1388</v>
      </c>
      <c r="X84" s="28">
        <f t="shared" si="9"/>
        <v>1402.8045276447542</v>
      </c>
      <c r="Y84" s="28">
        <f t="shared" si="10"/>
        <v>1417.3069220722687</v>
      </c>
      <c r="Z84" s="28">
        <f t="shared" si="11"/>
        <v>1431.2050500653029</v>
      </c>
      <c r="AA84" s="28">
        <f t="shared" si="12"/>
        <v>1444.8010448410973</v>
      </c>
    </row>
    <row r="85" spans="1:27" x14ac:dyDescent="0.25">
      <c r="A85" s="1">
        <v>80</v>
      </c>
      <c r="B85" t="s">
        <v>306</v>
      </c>
      <c r="C85" s="14" t="s">
        <v>463</v>
      </c>
      <c r="D85" s="14" t="s">
        <v>459</v>
      </c>
      <c r="E85" s="5">
        <v>46561</v>
      </c>
      <c r="F85" s="5">
        <v>47516</v>
      </c>
      <c r="G85" s="5">
        <v>48926</v>
      </c>
      <c r="I85" s="28">
        <v>45691.221396731053</v>
      </c>
      <c r="J85" s="28">
        <v>46223.536404160477</v>
      </c>
      <c r="K85" s="28">
        <v>46740.552748885588</v>
      </c>
      <c r="L85" s="28">
        <v>47241.878157503714</v>
      </c>
      <c r="M85" s="28">
        <v>47727.904903417533</v>
      </c>
      <c r="N85" s="28">
        <v>48198.632986627039</v>
      </c>
      <c r="O85" s="28">
        <v>48653.277860326896</v>
      </c>
      <c r="P85" s="31">
        <f t="shared" si="13"/>
        <v>-2185.4472511144122</v>
      </c>
      <c r="Q85" s="29">
        <f t="shared" si="14"/>
        <v>1.0725705605398062E-2</v>
      </c>
      <c r="R85" s="29">
        <f t="shared" si="14"/>
        <v>1.0288048758210112E-2</v>
      </c>
      <c r="S85" s="29">
        <f t="shared" si="14"/>
        <v>9.8627434864797404E-3</v>
      </c>
      <c r="T85" s="29">
        <f t="shared" si="8"/>
        <v>9.4327337836739248E-3</v>
      </c>
      <c r="U85" s="29">
        <f t="shared" si="15"/>
        <v>9.8611753427879246E-3</v>
      </c>
      <c r="W85" s="28">
        <f t="shared" si="16"/>
        <v>48926</v>
      </c>
      <c r="X85" s="28">
        <f t="shared" si="9"/>
        <v>49450.765872449701</v>
      </c>
      <c r="Y85" s="28">
        <f t="shared" si="10"/>
        <v>49959.517762876305</v>
      </c>
      <c r="Z85" s="28">
        <f t="shared" si="11"/>
        <v>50452.255671279781</v>
      </c>
      <c r="AA85" s="28">
        <f t="shared" si="12"/>
        <v>50928.158367812815</v>
      </c>
    </row>
    <row r="86" spans="1:27" x14ac:dyDescent="0.25">
      <c r="A86" s="1">
        <v>81</v>
      </c>
      <c r="B86" t="s">
        <v>307</v>
      </c>
      <c r="C86" s="14" t="s">
        <v>463</v>
      </c>
      <c r="D86" s="14" t="s">
        <v>459</v>
      </c>
      <c r="E86" s="5">
        <v>2081</v>
      </c>
      <c r="F86" s="5">
        <v>2111</v>
      </c>
      <c r="G86" s="5">
        <v>2146</v>
      </c>
      <c r="I86" s="28">
        <v>2074.5299145299145</v>
      </c>
      <c r="J86" s="28">
        <v>2099.0598290598291</v>
      </c>
      <c r="K86" s="28">
        <v>2122.1880341880342</v>
      </c>
      <c r="L86" s="28">
        <v>2145.3162393162393</v>
      </c>
      <c r="M86" s="28">
        <v>2167.0427350427353</v>
      </c>
      <c r="N86" s="28">
        <v>2188.7692307692309</v>
      </c>
      <c r="O86" s="28">
        <v>2209.0940170940171</v>
      </c>
      <c r="P86" s="31">
        <f t="shared" si="13"/>
        <v>-23.81196581196582</v>
      </c>
      <c r="Q86" s="29">
        <f t="shared" si="14"/>
        <v>1.0898282694848063E-2</v>
      </c>
      <c r="R86" s="29">
        <f t="shared" si="14"/>
        <v>1.0127409343352005E-2</v>
      </c>
      <c r="S86" s="29">
        <f t="shared" si="14"/>
        <v>1.0025873221215988E-2</v>
      </c>
      <c r="T86" s="29">
        <f t="shared" si="8"/>
        <v>9.2859430035221718E-3</v>
      </c>
      <c r="U86" s="29">
        <f t="shared" si="15"/>
        <v>9.8130751893633888E-3</v>
      </c>
      <c r="W86" s="28">
        <f t="shared" si="16"/>
        <v>2146</v>
      </c>
      <c r="X86" s="28">
        <f t="shared" si="9"/>
        <v>2169.3877146631439</v>
      </c>
      <c r="Y86" s="28">
        <f t="shared" si="10"/>
        <v>2191.3579920739767</v>
      </c>
      <c r="Z86" s="28">
        <f t="shared" si="11"/>
        <v>2213.3282694848085</v>
      </c>
      <c r="AA86" s="28">
        <f t="shared" si="12"/>
        <v>2233.8811096433287</v>
      </c>
    </row>
    <row r="87" spans="1:27" x14ac:dyDescent="0.25">
      <c r="A87" s="1">
        <v>82</v>
      </c>
      <c r="B87" t="s">
        <v>308</v>
      </c>
      <c r="C87" s="14" t="s">
        <v>463</v>
      </c>
      <c r="D87" s="14" t="s">
        <v>459</v>
      </c>
      <c r="E87" s="5">
        <v>1009</v>
      </c>
      <c r="F87" s="5">
        <v>1023</v>
      </c>
      <c r="G87" s="5">
        <v>1032</v>
      </c>
      <c r="I87" s="28">
        <v>1009.7239353891337</v>
      </c>
      <c r="J87" s="28">
        <v>1022.1806167400881</v>
      </c>
      <c r="K87" s="28">
        <v>1033.9045521292219</v>
      </c>
      <c r="L87" s="28">
        <v>1044.8957415565346</v>
      </c>
      <c r="M87" s="28">
        <v>1055.1541850220265</v>
      </c>
      <c r="N87" s="28">
        <v>1066.1453744493392</v>
      </c>
      <c r="O87" s="28">
        <v>1075.6710719530104</v>
      </c>
      <c r="P87" s="31">
        <f t="shared" si="13"/>
        <v>1.9045521292218837</v>
      </c>
      <c r="Q87" s="29">
        <f t="shared" si="14"/>
        <v>1.0630758327427327E-2</v>
      </c>
      <c r="R87" s="29">
        <f t="shared" si="14"/>
        <v>9.8176718092565785E-3</v>
      </c>
      <c r="S87" s="29">
        <f t="shared" si="14"/>
        <v>1.041666666666664E-2</v>
      </c>
      <c r="T87" s="29">
        <f t="shared" si="8"/>
        <v>8.9347079037801445E-3</v>
      </c>
      <c r="U87" s="29">
        <f t="shared" si="15"/>
        <v>9.7230154599011204E-3</v>
      </c>
      <c r="W87" s="28">
        <f t="shared" si="16"/>
        <v>1032</v>
      </c>
      <c r="X87" s="28">
        <f t="shared" si="9"/>
        <v>1042.9709425939052</v>
      </c>
      <c r="Y87" s="28">
        <f t="shared" si="10"/>
        <v>1053.2104890148833</v>
      </c>
      <c r="Z87" s="28">
        <f t="shared" si="11"/>
        <v>1064.1814316087884</v>
      </c>
      <c r="AA87" s="28">
        <f t="shared" si="12"/>
        <v>1073.6895818568394</v>
      </c>
    </row>
    <row r="88" spans="1:27" x14ac:dyDescent="0.25">
      <c r="A88" s="1">
        <v>83</v>
      </c>
      <c r="B88" t="s">
        <v>309</v>
      </c>
      <c r="C88" s="14" t="s">
        <v>463</v>
      </c>
      <c r="D88" s="14" t="s">
        <v>458</v>
      </c>
      <c r="E88" s="5">
        <v>5234</v>
      </c>
      <c r="F88" s="5">
        <v>5345</v>
      </c>
      <c r="G88" s="5">
        <v>5465</v>
      </c>
      <c r="I88" s="28">
        <v>5183.235206132561</v>
      </c>
      <c r="J88" s="28">
        <v>5243.5554828456579</v>
      </c>
      <c r="K88" s="28">
        <v>5301.9608301392918</v>
      </c>
      <c r="L88" s="28">
        <v>5358.929980368328</v>
      </c>
      <c r="M88" s="28">
        <v>5413.9842011779001</v>
      </c>
      <c r="N88" s="28">
        <v>5467.6022249228754</v>
      </c>
      <c r="O88" s="28">
        <v>5519.3053192483876</v>
      </c>
      <c r="P88" s="31">
        <f t="shared" si="13"/>
        <v>-163.03916986070817</v>
      </c>
      <c r="Q88" s="29">
        <f t="shared" si="14"/>
        <v>1.0744920993227981E-2</v>
      </c>
      <c r="R88" s="29">
        <f t="shared" si="14"/>
        <v>1.0273360728961825E-2</v>
      </c>
      <c r="S88" s="29">
        <f t="shared" si="14"/>
        <v>9.9036165885577985E-3</v>
      </c>
      <c r="T88" s="29">
        <f t="shared" si="8"/>
        <v>9.4562647754137825E-3</v>
      </c>
      <c r="U88" s="29">
        <f t="shared" si="15"/>
        <v>9.877747364311136E-3</v>
      </c>
      <c r="W88" s="28">
        <f t="shared" si="16"/>
        <v>5465</v>
      </c>
      <c r="X88" s="28">
        <f t="shared" si="9"/>
        <v>5523.7209932279911</v>
      </c>
      <c r="Y88" s="28">
        <f t="shared" si="10"/>
        <v>5580.4681715575616</v>
      </c>
      <c r="Z88" s="28">
        <f t="shared" si="11"/>
        <v>5635.7349887133178</v>
      </c>
      <c r="AA88" s="28">
        <f t="shared" si="12"/>
        <v>5689.0279909706542</v>
      </c>
    </row>
    <row r="89" spans="1:27" x14ac:dyDescent="0.25">
      <c r="A89" s="1">
        <v>84</v>
      </c>
      <c r="B89" t="s">
        <v>310</v>
      </c>
      <c r="C89" s="14" t="s">
        <v>463</v>
      </c>
      <c r="D89" s="14" t="s">
        <v>459</v>
      </c>
      <c r="E89" s="5">
        <v>2533</v>
      </c>
      <c r="F89" s="5">
        <v>2547</v>
      </c>
      <c r="G89" s="5">
        <v>2583</v>
      </c>
      <c r="I89" s="28">
        <v>2543.4213137527286</v>
      </c>
      <c r="J89" s="28">
        <v>2572.8452073824174</v>
      </c>
      <c r="K89" s="28">
        <v>2601.2716808890655</v>
      </c>
      <c r="L89" s="28">
        <v>2629.1994443341932</v>
      </c>
      <c r="M89" s="28">
        <v>2656.6284977178011</v>
      </c>
      <c r="N89" s="28">
        <v>2682.5614209168484</v>
      </c>
      <c r="O89" s="28">
        <v>2707.9956340543758</v>
      </c>
      <c r="P89" s="31">
        <f t="shared" si="13"/>
        <v>18.271680889065465</v>
      </c>
      <c r="Q89" s="29">
        <f t="shared" si="14"/>
        <v>1.0736196319018313E-2</v>
      </c>
      <c r="R89" s="29">
        <f t="shared" si="14"/>
        <v>1.0432473444613058E-2</v>
      </c>
      <c r="S89" s="29">
        <f t="shared" si="14"/>
        <v>9.7615918903697693E-3</v>
      </c>
      <c r="T89" s="29">
        <f t="shared" si="8"/>
        <v>9.4813162297825385E-3</v>
      </c>
      <c r="U89" s="29">
        <f t="shared" si="15"/>
        <v>9.891793854921789E-3</v>
      </c>
      <c r="W89" s="28">
        <f t="shared" si="16"/>
        <v>2583</v>
      </c>
      <c r="X89" s="28">
        <f t="shared" si="9"/>
        <v>2610.7315950920242</v>
      </c>
      <c r="Y89" s="28">
        <f t="shared" si="10"/>
        <v>2637.967983128834</v>
      </c>
      <c r="Z89" s="28">
        <f t="shared" si="11"/>
        <v>2663.7187499999995</v>
      </c>
      <c r="AA89" s="28">
        <f t="shared" si="12"/>
        <v>2688.9743098159502</v>
      </c>
    </row>
    <row r="90" spans="1:27" x14ac:dyDescent="0.25">
      <c r="A90" s="1">
        <v>85</v>
      </c>
      <c r="B90" t="s">
        <v>311</v>
      </c>
      <c r="C90" s="14" t="s">
        <v>465</v>
      </c>
      <c r="D90" s="14" t="s">
        <v>458</v>
      </c>
      <c r="E90" s="5">
        <v>26166</v>
      </c>
      <c r="F90" s="5">
        <v>27218</v>
      </c>
      <c r="G90" s="5">
        <v>28801</v>
      </c>
      <c r="I90" s="28">
        <v>25577.00039918979</v>
      </c>
      <c r="J90" s="28">
        <v>25874.781007436755</v>
      </c>
      <c r="K90" s="28">
        <v>26164.341824740895</v>
      </c>
      <c r="L90" s="28">
        <v>26444.935597380132</v>
      </c>
      <c r="M90" s="28">
        <v>26716.935952215503</v>
      </c>
      <c r="N90" s="28">
        <v>26980.716516108045</v>
      </c>
      <c r="O90" s="28">
        <v>27570.713370262805</v>
      </c>
      <c r="P90" s="31">
        <f t="shared" si="13"/>
        <v>-2636.6581752591046</v>
      </c>
      <c r="Q90" s="29">
        <f t="shared" si="14"/>
        <v>1.0724281715885105E-2</v>
      </c>
      <c r="R90" s="29">
        <f t="shared" si="14"/>
        <v>1.0285536670481338E-2</v>
      </c>
      <c r="S90" s="29">
        <f t="shared" si="14"/>
        <v>9.8731592711202333E-3</v>
      </c>
      <c r="T90" s="29">
        <f t="shared" si="8"/>
        <v>2.1867353070572467E-2</v>
      </c>
      <c r="U90" s="29">
        <f t="shared" si="15"/>
        <v>1.4008683004058012E-2</v>
      </c>
      <c r="W90" s="28">
        <f t="shared" si="16"/>
        <v>28801</v>
      </c>
      <c r="X90" s="28">
        <f t="shared" si="9"/>
        <v>29109.870037699206</v>
      </c>
      <c r="Y90" s="28">
        <f t="shared" si="10"/>
        <v>29409.280673444904</v>
      </c>
      <c r="Z90" s="28">
        <f t="shared" si="11"/>
        <v>29699.643185582907</v>
      </c>
      <c r="AA90" s="28">
        <f t="shared" si="12"/>
        <v>30349.095769192067</v>
      </c>
    </row>
    <row r="91" spans="1:27" x14ac:dyDescent="0.25">
      <c r="A91" s="1">
        <v>86</v>
      </c>
      <c r="B91" t="s">
        <v>312</v>
      </c>
      <c r="C91" s="14" t="s">
        <v>465</v>
      </c>
      <c r="D91" s="14" t="s">
        <v>458</v>
      </c>
      <c r="E91" s="5">
        <v>711702</v>
      </c>
      <c r="F91" s="5">
        <v>725278</v>
      </c>
      <c r="G91" s="5">
        <v>736163</v>
      </c>
      <c r="I91" s="28">
        <v>708466.19133058796</v>
      </c>
      <c r="J91" s="28">
        <v>716718.91964088404</v>
      </c>
      <c r="K91" s="28">
        <v>724734.45935636607</v>
      </c>
      <c r="L91" s="28">
        <v>732511.46536212973</v>
      </c>
      <c r="M91" s="28">
        <v>740048.59254327044</v>
      </c>
      <c r="N91" s="28">
        <v>747342.7022983447</v>
      </c>
      <c r="O91" s="28">
        <v>754394.2429989872</v>
      </c>
      <c r="P91" s="31">
        <f t="shared" si="13"/>
        <v>-11428.540643633925</v>
      </c>
      <c r="Q91" s="29">
        <f t="shared" si="14"/>
        <v>1.0730835142943786E-2</v>
      </c>
      <c r="R91" s="29">
        <f t="shared" si="14"/>
        <v>1.0289432367334478E-2</v>
      </c>
      <c r="S91" s="29">
        <f t="shared" si="14"/>
        <v>9.8562578573484303E-3</v>
      </c>
      <c r="T91" s="29">
        <f t="shared" si="8"/>
        <v>9.4354847902528675E-3</v>
      </c>
      <c r="U91" s="29">
        <f t="shared" si="15"/>
        <v>9.8603916716452581E-3</v>
      </c>
      <c r="W91" s="28">
        <f t="shared" si="16"/>
        <v>736163</v>
      </c>
      <c r="X91" s="28">
        <f t="shared" si="9"/>
        <v>744062.64379133494</v>
      </c>
      <c r="Y91" s="28">
        <f t="shared" si="10"/>
        <v>751718.62604168593</v>
      </c>
      <c r="Z91" s="28">
        <f t="shared" si="11"/>
        <v>759127.75865612447</v>
      </c>
      <c r="AA91" s="28">
        <f t="shared" si="12"/>
        <v>766290.4970767831</v>
      </c>
    </row>
    <row r="92" spans="1:27" x14ac:dyDescent="0.25">
      <c r="A92" s="1">
        <v>87</v>
      </c>
      <c r="B92" t="s">
        <v>313</v>
      </c>
      <c r="C92" s="14" t="s">
        <v>465</v>
      </c>
      <c r="D92" s="14" t="s">
        <v>458</v>
      </c>
      <c r="E92" s="5">
        <v>17558</v>
      </c>
      <c r="F92" s="5">
        <v>18173</v>
      </c>
      <c r="G92" s="5">
        <v>18771</v>
      </c>
      <c r="I92" s="28">
        <v>17265.750185505811</v>
      </c>
      <c r="J92" s="28">
        <v>17466.746655273986</v>
      </c>
      <c r="K92" s="28">
        <v>17662.372990353695</v>
      </c>
      <c r="L92" s="28">
        <v>17851.862028646592</v>
      </c>
      <c r="M92" s="28">
        <v>18035.59735120185</v>
      </c>
      <c r="N92" s="28">
        <v>18213.195376970296</v>
      </c>
      <c r="O92" s="28">
        <v>18385.039687001099</v>
      </c>
      <c r="P92" s="31">
        <f t="shared" si="13"/>
        <v>-1108.6270096463049</v>
      </c>
      <c r="Q92" s="29">
        <f t="shared" si="14"/>
        <v>1.0728402032749872E-2</v>
      </c>
      <c r="R92" s="29">
        <f t="shared" si="14"/>
        <v>1.0292221744735692E-2</v>
      </c>
      <c r="S92" s="29">
        <f t="shared" si="14"/>
        <v>9.8470830940684782E-3</v>
      </c>
      <c r="T92" s="29">
        <f t="shared" si="8"/>
        <v>9.4351543742890922E-3</v>
      </c>
      <c r="U92" s="29">
        <f t="shared" si="15"/>
        <v>9.858153071031087E-3</v>
      </c>
      <c r="W92" s="28">
        <f t="shared" si="16"/>
        <v>18771</v>
      </c>
      <c r="X92" s="28">
        <f t="shared" si="9"/>
        <v>18972.382834556745</v>
      </c>
      <c r="Y92" s="28">
        <f t="shared" si="10"/>
        <v>19167.650805716021</v>
      </c>
      <c r="Z92" s="28">
        <f t="shared" si="11"/>
        <v>19356.396255917996</v>
      </c>
      <c r="AA92" s="28">
        <f t="shared" si="12"/>
        <v>19539.026842722491</v>
      </c>
    </row>
    <row r="93" spans="1:27" x14ac:dyDescent="0.25">
      <c r="A93" s="1">
        <v>88</v>
      </c>
      <c r="B93" t="s">
        <v>314</v>
      </c>
      <c r="C93" s="14" t="s">
        <v>463</v>
      </c>
      <c r="D93" s="14" t="s">
        <v>460</v>
      </c>
      <c r="E93" s="5">
        <v>10918</v>
      </c>
      <c r="F93" s="5">
        <v>10988</v>
      </c>
      <c r="G93" s="5">
        <v>11044</v>
      </c>
      <c r="I93" s="28">
        <v>10960.045860600396</v>
      </c>
      <c r="J93" s="28">
        <v>11088.279578269452</v>
      </c>
      <c r="K93" s="28">
        <v>11212.576295834633</v>
      </c>
      <c r="L93" s="28">
        <v>11331.811156123404</v>
      </c>
      <c r="M93" s="28">
        <v>11449.358730653372</v>
      </c>
      <c r="N93" s="28">
        <v>11561.844447906929</v>
      </c>
      <c r="O93" s="28">
        <v>11670.393165056612</v>
      </c>
      <c r="P93" s="31">
        <f t="shared" si="13"/>
        <v>168.57629583463313</v>
      </c>
      <c r="Q93" s="29">
        <f t="shared" si="14"/>
        <v>1.0634028892455799E-2</v>
      </c>
      <c r="R93" s="29">
        <f t="shared" si="14"/>
        <v>1.0373238038515023E-2</v>
      </c>
      <c r="S93" s="29">
        <f t="shared" si="14"/>
        <v>9.8246303482831358E-3</v>
      </c>
      <c r="T93" s="29">
        <f t="shared" si="8"/>
        <v>9.3885294546869075E-3</v>
      </c>
      <c r="U93" s="29">
        <f t="shared" si="15"/>
        <v>9.8621326138283536E-3</v>
      </c>
      <c r="W93" s="28">
        <f t="shared" si="16"/>
        <v>11044</v>
      </c>
      <c r="X93" s="28">
        <f t="shared" si="9"/>
        <v>11161.442215088282</v>
      </c>
      <c r="Y93" s="28">
        <f t="shared" si="10"/>
        <v>11277.222512038525</v>
      </c>
      <c r="Z93" s="28">
        <f t="shared" si="11"/>
        <v>11388.01705457464</v>
      </c>
      <c r="AA93" s="28">
        <f t="shared" si="12"/>
        <v>11494.933788121991</v>
      </c>
    </row>
    <row r="94" spans="1:27" x14ac:dyDescent="0.25">
      <c r="A94" s="1">
        <v>89</v>
      </c>
      <c r="B94" t="s">
        <v>315</v>
      </c>
      <c r="C94" s="14" t="s">
        <v>464</v>
      </c>
      <c r="D94" s="14" t="s">
        <v>460</v>
      </c>
      <c r="E94" s="5">
        <v>14934</v>
      </c>
      <c r="F94" s="5">
        <v>15179</v>
      </c>
      <c r="G94" s="5">
        <v>15458</v>
      </c>
      <c r="I94" s="28">
        <v>14842.569010068606</v>
      </c>
      <c r="J94" s="28">
        <v>15015.040541744629</v>
      </c>
      <c r="K94" s="28">
        <v>15182.721197540761</v>
      </c>
      <c r="L94" s="28">
        <v>15346.046511627907</v>
      </c>
      <c r="M94" s="28">
        <v>15504.145415664261</v>
      </c>
      <c r="N94" s="28">
        <v>15656.146841308027</v>
      </c>
      <c r="O94" s="28">
        <v>15804.228459413702</v>
      </c>
      <c r="P94" s="31">
        <f t="shared" si="13"/>
        <v>-275.27880245923916</v>
      </c>
      <c r="Q94" s="29">
        <f t="shared" si="14"/>
        <v>1.0757314974182657E-2</v>
      </c>
      <c r="R94" s="29">
        <f t="shared" si="14"/>
        <v>1.0302256279267827E-2</v>
      </c>
      <c r="S94" s="29">
        <f t="shared" si="14"/>
        <v>9.8039215686273815E-3</v>
      </c>
      <c r="T94" s="29">
        <f t="shared" si="8"/>
        <v>9.4583692658635372E-3</v>
      </c>
      <c r="U94" s="29">
        <f t="shared" si="15"/>
        <v>9.8548490379195813E-3</v>
      </c>
      <c r="W94" s="28">
        <f t="shared" si="16"/>
        <v>15458</v>
      </c>
      <c r="X94" s="28">
        <f t="shared" si="9"/>
        <v>15624.286574870916</v>
      </c>
      <c r="Y94" s="28">
        <f t="shared" si="10"/>
        <v>15785.25197934596</v>
      </c>
      <c r="Z94" s="28">
        <f t="shared" si="11"/>
        <v>15940.009351692488</v>
      </c>
      <c r="AA94" s="28">
        <f t="shared" si="12"/>
        <v>16090.775846242115</v>
      </c>
    </row>
    <row r="95" spans="1:27" x14ac:dyDescent="0.25">
      <c r="A95" s="1">
        <v>90</v>
      </c>
      <c r="B95" t="s">
        <v>316</v>
      </c>
      <c r="C95" s="14" t="s">
        <v>463</v>
      </c>
      <c r="D95" s="14" t="s">
        <v>460</v>
      </c>
      <c r="E95" s="5">
        <v>1635</v>
      </c>
      <c r="F95" s="5">
        <v>1689</v>
      </c>
      <c r="G95" s="5">
        <v>1696</v>
      </c>
      <c r="I95" s="28">
        <v>1646.712972634218</v>
      </c>
      <c r="J95" s="28">
        <v>1666.0860664299144</v>
      </c>
      <c r="K95" s="28">
        <v>1684.4395237100482</v>
      </c>
      <c r="L95" s="28">
        <v>1702.7929809901818</v>
      </c>
      <c r="M95" s="28">
        <v>1720.1268017547527</v>
      </c>
      <c r="N95" s="28">
        <v>1737.120743680802</v>
      </c>
      <c r="O95" s="28">
        <v>1954.7569619892481</v>
      </c>
      <c r="P95" s="31">
        <f t="shared" si="13"/>
        <v>-11.560476289951794</v>
      </c>
      <c r="Q95" s="29">
        <f t="shared" si="14"/>
        <v>1.0895883777239667E-2</v>
      </c>
      <c r="R95" s="29">
        <f t="shared" si="14"/>
        <v>1.0179640718562968E-2</v>
      </c>
      <c r="S95" s="29">
        <f t="shared" si="14"/>
        <v>9.8794704603830646E-3</v>
      </c>
      <c r="T95" s="29">
        <f t="shared" si="8"/>
        <v>0.12528560210920897</v>
      </c>
      <c r="U95" s="29">
        <f t="shared" si="15"/>
        <v>4.8448237762718338E-2</v>
      </c>
      <c r="W95" s="28">
        <f t="shared" si="16"/>
        <v>1696</v>
      </c>
      <c r="X95" s="28">
        <f t="shared" si="9"/>
        <v>1714.4794188861986</v>
      </c>
      <c r="Y95" s="28">
        <f t="shared" si="10"/>
        <v>1731.9322033898309</v>
      </c>
      <c r="Z95" s="28">
        <f t="shared" si="11"/>
        <v>1749.0427764326068</v>
      </c>
      <c r="AA95" s="28">
        <f t="shared" si="12"/>
        <v>1968.1726537927286</v>
      </c>
    </row>
    <row r="96" spans="1:27" x14ac:dyDescent="0.25">
      <c r="A96" s="1">
        <v>91</v>
      </c>
      <c r="B96" t="s">
        <v>317</v>
      </c>
      <c r="C96" s="14" t="s">
        <v>465</v>
      </c>
      <c r="D96" s="14" t="s">
        <v>458</v>
      </c>
      <c r="E96" s="5">
        <v>7923</v>
      </c>
      <c r="F96" s="5">
        <v>8365</v>
      </c>
      <c r="G96" s="5">
        <v>8706</v>
      </c>
      <c r="I96" s="28">
        <v>7736.8344348975543</v>
      </c>
      <c r="J96" s="28">
        <v>7827.142762723066</v>
      </c>
      <c r="K96" s="28">
        <v>7914.924983476536</v>
      </c>
      <c r="L96" s="28">
        <v>7999.5495703899533</v>
      </c>
      <c r="M96" s="28">
        <v>8081.6480502313279</v>
      </c>
      <c r="N96" s="28">
        <v>8161.8519497686711</v>
      </c>
      <c r="O96" s="28">
        <v>8238.2666886979514</v>
      </c>
      <c r="P96" s="31">
        <f t="shared" si="13"/>
        <v>-791.075016523464</v>
      </c>
      <c r="Q96" s="29">
        <f t="shared" si="14"/>
        <v>1.0691773717386128E-2</v>
      </c>
      <c r="R96" s="29">
        <f t="shared" si="14"/>
        <v>1.0262887818741604E-2</v>
      </c>
      <c r="S96" s="29">
        <f t="shared" si="14"/>
        <v>9.9242009846057903E-3</v>
      </c>
      <c r="T96" s="29">
        <f t="shared" si="8"/>
        <v>9.3624264933457966E-3</v>
      </c>
      <c r="U96" s="29">
        <f t="shared" si="15"/>
        <v>9.8498384322310631E-3</v>
      </c>
      <c r="W96" s="28">
        <f t="shared" si="16"/>
        <v>8706</v>
      </c>
      <c r="X96" s="28">
        <f t="shared" si="9"/>
        <v>8799.0825819835645</v>
      </c>
      <c r="Y96" s="28">
        <f t="shared" si="10"/>
        <v>8889.3865794303056</v>
      </c>
      <c r="Z96" s="28">
        <f t="shared" si="11"/>
        <v>8977.6066384744299</v>
      </c>
      <c r="AA96" s="28">
        <f t="shared" si="12"/>
        <v>9061.6588207133209</v>
      </c>
    </row>
    <row r="97" spans="1:27" x14ac:dyDescent="0.25">
      <c r="A97" s="1">
        <v>92</v>
      </c>
      <c r="B97" t="s">
        <v>318</v>
      </c>
      <c r="C97" s="14" t="s">
        <v>463</v>
      </c>
      <c r="D97" s="14" t="s">
        <v>458</v>
      </c>
      <c r="E97" s="5">
        <v>840</v>
      </c>
      <c r="F97" s="5">
        <v>849</v>
      </c>
      <c r="G97" s="5">
        <v>862</v>
      </c>
      <c r="I97" s="28">
        <v>839.65116279069764</v>
      </c>
      <c r="J97" s="28">
        <v>849.90552325581393</v>
      </c>
      <c r="K97" s="28">
        <v>858.95348837209292</v>
      </c>
      <c r="L97" s="28">
        <v>868.60465116279067</v>
      </c>
      <c r="M97" s="28">
        <v>877.04941860465112</v>
      </c>
      <c r="N97" s="28">
        <v>886.09738372093022</v>
      </c>
      <c r="O97" s="28">
        <v>894.54215116279067</v>
      </c>
      <c r="P97" s="31">
        <f t="shared" si="13"/>
        <v>-3.0465116279070799</v>
      </c>
      <c r="Q97" s="29">
        <f t="shared" si="14"/>
        <v>1.1235955056179869E-2</v>
      </c>
      <c r="R97" s="29">
        <f t="shared" si="14"/>
        <v>9.722222222222205E-3</v>
      </c>
      <c r="S97" s="29">
        <f t="shared" si="14"/>
        <v>1.0316368638239376E-2</v>
      </c>
      <c r="T97" s="29">
        <f t="shared" si="8"/>
        <v>9.530292716133407E-3</v>
      </c>
      <c r="U97" s="29">
        <f t="shared" si="15"/>
        <v>9.8562945255316614E-3</v>
      </c>
      <c r="W97" s="28">
        <f t="shared" si="16"/>
        <v>862</v>
      </c>
      <c r="X97" s="28">
        <f t="shared" si="9"/>
        <v>871.68539325842698</v>
      </c>
      <c r="Y97" s="28">
        <f t="shared" si="10"/>
        <v>880.16011235955057</v>
      </c>
      <c r="Z97" s="28">
        <f t="shared" si="11"/>
        <v>889.24016853932596</v>
      </c>
      <c r="AA97" s="28">
        <f t="shared" si="12"/>
        <v>897.71488764044955</v>
      </c>
    </row>
    <row r="98" spans="1:27" x14ac:dyDescent="0.25">
      <c r="A98" s="1">
        <v>93</v>
      </c>
      <c r="B98" t="s">
        <v>319</v>
      </c>
      <c r="C98" s="14" t="s">
        <v>463</v>
      </c>
      <c r="D98" s="14" t="s">
        <v>459</v>
      </c>
      <c r="E98" s="5">
        <v>923</v>
      </c>
      <c r="F98" s="5">
        <v>936</v>
      </c>
      <c r="G98" s="5">
        <v>988</v>
      </c>
      <c r="I98" s="28">
        <v>921.78410372040594</v>
      </c>
      <c r="J98" s="28">
        <v>932.56820744081176</v>
      </c>
      <c r="K98" s="28">
        <v>942.83878241262687</v>
      </c>
      <c r="L98" s="28">
        <v>953.10935738444198</v>
      </c>
      <c r="M98" s="28">
        <v>962.86640360766637</v>
      </c>
      <c r="N98" s="28">
        <v>972.62344983089065</v>
      </c>
      <c r="O98" s="28">
        <v>981.86696730552433</v>
      </c>
      <c r="P98" s="31">
        <f t="shared" si="13"/>
        <v>-45.16121758737313</v>
      </c>
      <c r="Q98" s="29">
        <f t="shared" si="14"/>
        <v>1.0893246187363835E-2</v>
      </c>
      <c r="R98" s="29">
        <f t="shared" si="14"/>
        <v>1.0237068965517284E-2</v>
      </c>
      <c r="S98" s="29">
        <f t="shared" si="14"/>
        <v>1.0133333333333256E-2</v>
      </c>
      <c r="T98" s="29">
        <f t="shared" si="8"/>
        <v>9.5036958817318676E-3</v>
      </c>
      <c r="U98" s="29">
        <f t="shared" si="15"/>
        <v>9.9580327268608028E-3</v>
      </c>
      <c r="W98" s="28">
        <f t="shared" si="16"/>
        <v>988</v>
      </c>
      <c r="X98" s="28">
        <f t="shared" si="9"/>
        <v>998.76252723311552</v>
      </c>
      <c r="Y98" s="28">
        <f t="shared" si="10"/>
        <v>1008.9869281045753</v>
      </c>
      <c r="Z98" s="28">
        <f t="shared" si="11"/>
        <v>1019.211328976035</v>
      </c>
      <c r="AA98" s="28">
        <f t="shared" si="12"/>
        <v>1028.897603485839</v>
      </c>
    </row>
    <row r="99" spans="1:27" x14ac:dyDescent="0.25">
      <c r="A99" s="1">
        <v>94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28">
        <v>0</v>
      </c>
      <c r="J99" s="28">
        <v>0</v>
      </c>
      <c r="K99" s="28">
        <v>760.69750184826012</v>
      </c>
      <c r="L99" s="28">
        <v>768.90025584094849</v>
      </c>
      <c r="M99" s="28">
        <v>777.10300983363686</v>
      </c>
      <c r="N99" s="28">
        <v>784.44231603762125</v>
      </c>
      <c r="O99" s="28">
        <v>791.78162224160565</v>
      </c>
      <c r="P99" s="31">
        <f t="shared" si="13"/>
        <v>760.69750184826012</v>
      </c>
      <c r="Q99" s="29">
        <f t="shared" si="14"/>
        <v>1.0783200908059001E-2</v>
      </c>
      <c r="R99" s="29">
        <f t="shared" si="14"/>
        <v>1.0668163952835463E-2</v>
      </c>
      <c r="S99" s="29">
        <f t="shared" si="14"/>
        <v>9.4444444444445018E-3</v>
      </c>
      <c r="T99" s="29">
        <f t="shared" si="8"/>
        <v>9.3560814529444706E-3</v>
      </c>
      <c r="U99" s="29">
        <f t="shared" si="15"/>
        <v>9.8228966167414767E-3</v>
      </c>
      <c r="W99" s="28">
        <f t="shared" si="16"/>
        <v>0</v>
      </c>
      <c r="X99" s="28">
        <f>L99</f>
        <v>768.90025584094849</v>
      </c>
      <c r="Y99" s="28">
        <f t="shared" si="10"/>
        <v>777.10300983363686</v>
      </c>
      <c r="Z99" s="28">
        <f t="shared" si="11"/>
        <v>784.44231603762137</v>
      </c>
      <c r="AA99" s="28">
        <f t="shared" si="12"/>
        <v>791.78162224160576</v>
      </c>
    </row>
    <row r="100" spans="1:27" x14ac:dyDescent="0.25">
      <c r="A100" s="1">
        <v>95</v>
      </c>
      <c r="B100" t="s">
        <v>321</v>
      </c>
      <c r="C100" s="14" t="s">
        <v>463</v>
      </c>
      <c r="D100" s="14" t="s">
        <v>458</v>
      </c>
      <c r="E100" s="5">
        <v>1416</v>
      </c>
      <c r="F100" s="5">
        <v>1445</v>
      </c>
      <c r="G100" s="5">
        <v>1476</v>
      </c>
      <c r="I100" s="28">
        <v>1412.9124264451366</v>
      </c>
      <c r="J100" s="28">
        <v>1429.3416407061266</v>
      </c>
      <c r="K100" s="28">
        <v>1445.2876427829699</v>
      </c>
      <c r="L100" s="28">
        <v>1460.7504326756662</v>
      </c>
      <c r="M100" s="28">
        <v>1476.2132225683627</v>
      </c>
      <c r="N100" s="28">
        <v>1490.7095880927657</v>
      </c>
      <c r="O100" s="28">
        <v>1504.7227414330216</v>
      </c>
      <c r="P100" s="31">
        <f t="shared" si="13"/>
        <v>-30.712357217030103</v>
      </c>
      <c r="Q100" s="29">
        <f t="shared" si="14"/>
        <v>1.0698762955533148E-2</v>
      </c>
      <c r="R100" s="29">
        <f t="shared" si="14"/>
        <v>1.0585511081706954E-2</v>
      </c>
      <c r="S100" s="29">
        <f t="shared" si="14"/>
        <v>9.819967266775852E-3</v>
      </c>
      <c r="T100" s="29">
        <f t="shared" si="8"/>
        <v>9.4003241491084528E-3</v>
      </c>
      <c r="U100" s="29">
        <f t="shared" si="15"/>
        <v>9.9352674991970858E-3</v>
      </c>
      <c r="W100" s="28">
        <f t="shared" si="16"/>
        <v>1476</v>
      </c>
      <c r="X100" s="28">
        <f t="shared" si="9"/>
        <v>1491.7913741223667</v>
      </c>
      <c r="Y100" s="28">
        <f t="shared" si="10"/>
        <v>1507.5827482447339</v>
      </c>
      <c r="Z100" s="28">
        <f t="shared" si="11"/>
        <v>1522.3871614844531</v>
      </c>
      <c r="AA100" s="28">
        <f t="shared" si="12"/>
        <v>1536.6980942828482</v>
      </c>
    </row>
    <row r="101" spans="1:27" x14ac:dyDescent="0.25">
      <c r="A101" s="1">
        <v>96</v>
      </c>
      <c r="B101" t="s">
        <v>322</v>
      </c>
      <c r="C101" s="14" t="s">
        <v>463</v>
      </c>
      <c r="D101" s="14" t="s">
        <v>458</v>
      </c>
      <c r="E101" s="5">
        <v>6304</v>
      </c>
      <c r="F101" s="5">
        <v>6749</v>
      </c>
      <c r="G101" s="5">
        <v>7089</v>
      </c>
      <c r="I101" s="28">
        <v>6079.1344688480503</v>
      </c>
      <c r="J101" s="28">
        <v>6149.5768713581356</v>
      </c>
      <c r="K101" s="28">
        <v>6218.2245629762447</v>
      </c>
      <c r="L101" s="28">
        <v>6572.887963052437</v>
      </c>
      <c r="M101" s="28">
        <v>6931.2252646887609</v>
      </c>
      <c r="N101" s="28">
        <v>7292.928275688595</v>
      </c>
      <c r="O101" s="28">
        <v>7658.2196661640783</v>
      </c>
      <c r="P101" s="31">
        <f t="shared" si="13"/>
        <v>-870.77543702375533</v>
      </c>
      <c r="Q101" s="29">
        <f t="shared" si="14"/>
        <v>5.7036119632585112E-2</v>
      </c>
      <c r="R101" s="29">
        <f t="shared" si="14"/>
        <v>5.4517482064293805E-2</v>
      </c>
      <c r="S101" s="29">
        <f t="shared" si="14"/>
        <v>5.2184570142675336E-2</v>
      </c>
      <c r="T101" s="29">
        <f t="shared" si="8"/>
        <v>5.0088438644488462E-2</v>
      </c>
      <c r="U101" s="29">
        <f t="shared" si="15"/>
        <v>5.226349695048587E-2</v>
      </c>
      <c r="W101" s="28">
        <f t="shared" si="16"/>
        <v>7089</v>
      </c>
      <c r="X101" s="28">
        <f t="shared" si="9"/>
        <v>7493.3290520753953</v>
      </c>
      <c r="Y101" s="28">
        <f t="shared" si="10"/>
        <v>7901.8464842737667</v>
      </c>
      <c r="Z101" s="28">
        <f t="shared" si="11"/>
        <v>8314.2009463890026</v>
      </c>
      <c r="AA101" s="28">
        <f t="shared" si="12"/>
        <v>8730.6462903701558</v>
      </c>
    </row>
    <row r="102" spans="1:27" x14ac:dyDescent="0.25">
      <c r="A102" s="1">
        <v>97</v>
      </c>
      <c r="B102" t="s">
        <v>323</v>
      </c>
      <c r="C102" s="14" t="s">
        <v>463</v>
      </c>
      <c r="D102" s="14" t="s">
        <v>458</v>
      </c>
      <c r="E102" s="5">
        <v>1376</v>
      </c>
      <c r="F102" s="5">
        <v>1390</v>
      </c>
      <c r="G102" s="5">
        <v>1406</v>
      </c>
      <c r="I102" s="28">
        <v>1365.1584531143053</v>
      </c>
      <c r="J102" s="28">
        <v>1380.8552361396305</v>
      </c>
      <c r="K102" s="28">
        <v>1396.5520191649555</v>
      </c>
      <c r="L102" s="28">
        <v>1411.3254620123203</v>
      </c>
      <c r="M102" s="28">
        <v>1426.0989048596853</v>
      </c>
      <c r="N102" s="28">
        <v>1439.9490075290896</v>
      </c>
      <c r="O102" s="28">
        <v>1453.7991101984942</v>
      </c>
      <c r="P102" s="31">
        <f t="shared" si="13"/>
        <v>-9.4479808350445182</v>
      </c>
      <c r="Q102" s="29">
        <f t="shared" si="14"/>
        <v>1.0578512396694184E-2</v>
      </c>
      <c r="R102" s="29">
        <f t="shared" si="14"/>
        <v>1.0467778868171542E-2</v>
      </c>
      <c r="S102" s="29">
        <f t="shared" si="14"/>
        <v>9.7118808675945734E-3</v>
      </c>
      <c r="T102" s="29">
        <f t="shared" si="8"/>
        <v>9.6184674575184783E-3</v>
      </c>
      <c r="U102" s="29">
        <f t="shared" si="15"/>
        <v>9.9327090644281985E-3</v>
      </c>
      <c r="W102" s="28">
        <f t="shared" si="16"/>
        <v>1406</v>
      </c>
      <c r="X102" s="28">
        <f t="shared" si="9"/>
        <v>1420.8733884297519</v>
      </c>
      <c r="Y102" s="28">
        <f t="shared" si="10"/>
        <v>1435.7467768595041</v>
      </c>
      <c r="Z102" s="28">
        <f t="shared" si="11"/>
        <v>1449.6905785123965</v>
      </c>
      <c r="AA102" s="28">
        <f t="shared" si="12"/>
        <v>1463.634380165289</v>
      </c>
    </row>
    <row r="103" spans="1:27" x14ac:dyDescent="0.25">
      <c r="A103" s="1">
        <v>98</v>
      </c>
      <c r="B103" t="s">
        <v>324</v>
      </c>
      <c r="C103" s="14" t="s">
        <v>463</v>
      </c>
      <c r="D103" s="14" t="s">
        <v>459</v>
      </c>
      <c r="E103" s="5">
        <v>4019</v>
      </c>
      <c r="F103" s="5">
        <v>4056</v>
      </c>
      <c r="G103" s="5">
        <v>4174</v>
      </c>
      <c r="I103" s="28">
        <v>4002.8707382426314</v>
      </c>
      <c r="J103" s="28">
        <v>4049.2797745541898</v>
      </c>
      <c r="K103" s="28">
        <v>4094.5925344174443</v>
      </c>
      <c r="L103" s="28">
        <v>4138.8090178323937</v>
      </c>
      <c r="M103" s="28">
        <v>4181.198373833503</v>
      </c>
      <c r="N103" s="28">
        <v>4222.4914533863066</v>
      </c>
      <c r="O103" s="28">
        <v>4262.3228310080385</v>
      </c>
      <c r="P103" s="31">
        <f t="shared" si="13"/>
        <v>-79.407465582555687</v>
      </c>
      <c r="Q103" s="29">
        <f t="shared" si="14"/>
        <v>1.0798750557786637E-2</v>
      </c>
      <c r="R103" s="29">
        <f t="shared" si="14"/>
        <v>1.0241921243157462E-2</v>
      </c>
      <c r="S103" s="29">
        <f t="shared" si="14"/>
        <v>9.8758958224085345E-3</v>
      </c>
      <c r="T103" s="29">
        <f t="shared" si="8"/>
        <v>9.4331458243185774E-3</v>
      </c>
      <c r="U103" s="29">
        <f t="shared" si="15"/>
        <v>9.850320963294858E-3</v>
      </c>
      <c r="W103" s="28">
        <f t="shared" si="16"/>
        <v>4174</v>
      </c>
      <c r="X103" s="28">
        <f t="shared" si="9"/>
        <v>4219.0739848282019</v>
      </c>
      <c r="Y103" s="28">
        <f t="shared" si="10"/>
        <v>4262.2854082998665</v>
      </c>
      <c r="Z103" s="28">
        <f t="shared" si="11"/>
        <v>4304.3792949576082</v>
      </c>
      <c r="AA103" s="28">
        <f t="shared" si="12"/>
        <v>4344.9831325301211</v>
      </c>
    </row>
    <row r="104" spans="1:27" x14ac:dyDescent="0.25">
      <c r="A104" s="1">
        <v>99</v>
      </c>
      <c r="B104" t="s">
        <v>325</v>
      </c>
      <c r="C104" s="14" t="s">
        <v>463</v>
      </c>
      <c r="D104" s="14" t="s">
        <v>460</v>
      </c>
      <c r="E104" s="5">
        <v>2196</v>
      </c>
      <c r="F104" s="5">
        <v>2231</v>
      </c>
      <c r="G104" s="5">
        <v>2312</v>
      </c>
      <c r="I104" s="28">
        <v>2203.358833241607</v>
      </c>
      <c r="J104" s="28">
        <v>2229.3182902219773</v>
      </c>
      <c r="K104" s="28">
        <v>2254.0796184186388</v>
      </c>
      <c r="L104" s="28">
        <v>2278.4415703540635</v>
      </c>
      <c r="M104" s="28">
        <v>2301.6053935057785</v>
      </c>
      <c r="N104" s="28">
        <v>2324.3698403962576</v>
      </c>
      <c r="O104" s="28">
        <v>2346.3355347642632</v>
      </c>
      <c r="P104" s="31">
        <f t="shared" si="13"/>
        <v>-57.920381581361198</v>
      </c>
      <c r="Q104" s="29">
        <f t="shared" si="14"/>
        <v>1.0807937632884488E-2</v>
      </c>
      <c r="R104" s="29">
        <f t="shared" si="14"/>
        <v>1.0166520595968303E-2</v>
      </c>
      <c r="S104" s="29">
        <f t="shared" si="14"/>
        <v>9.8906819364915459E-3</v>
      </c>
      <c r="T104" s="29">
        <f t="shared" si="8"/>
        <v>9.4501718213057442E-3</v>
      </c>
      <c r="U104" s="29">
        <f t="shared" si="15"/>
        <v>9.8357914512551981E-3</v>
      </c>
      <c r="W104" s="28">
        <f t="shared" si="16"/>
        <v>2312</v>
      </c>
      <c r="X104" s="28">
        <f t="shared" si="9"/>
        <v>2336.9879518072289</v>
      </c>
      <c r="Y104" s="28">
        <f t="shared" si="10"/>
        <v>2360.7469879518067</v>
      </c>
      <c r="Z104" s="28">
        <f t="shared" si="11"/>
        <v>2384.0963855421683</v>
      </c>
      <c r="AA104" s="28">
        <f t="shared" si="12"/>
        <v>2406.6265060240958</v>
      </c>
    </row>
    <row r="105" spans="1:27" x14ac:dyDescent="0.25">
      <c r="A105" s="1">
        <v>100</v>
      </c>
      <c r="B105" t="s">
        <v>326</v>
      </c>
      <c r="C105" s="14" t="s">
        <v>464</v>
      </c>
      <c r="D105" s="14" t="s">
        <v>460</v>
      </c>
      <c r="E105" s="5">
        <v>6681</v>
      </c>
      <c r="F105" s="5">
        <v>7013</v>
      </c>
      <c r="G105" s="5">
        <v>7251</v>
      </c>
      <c r="I105" s="28">
        <v>6508.4772974936441</v>
      </c>
      <c r="J105" s="28">
        <v>6584.1518343625139</v>
      </c>
      <c r="K105" s="28">
        <v>6657.957864148203</v>
      </c>
      <c r="L105" s="28">
        <v>6728.9611333091179</v>
      </c>
      <c r="M105" s="28">
        <v>6798.5630221576466</v>
      </c>
      <c r="N105" s="28">
        <v>6865.3621503814029</v>
      </c>
      <c r="O105" s="28">
        <v>6930.2927715219766</v>
      </c>
      <c r="P105" s="31">
        <f t="shared" si="13"/>
        <v>-593.04213585179696</v>
      </c>
      <c r="Q105" s="29">
        <f t="shared" si="14"/>
        <v>1.0664421525292849E-2</v>
      </c>
      <c r="R105" s="29">
        <f t="shared" si="14"/>
        <v>1.0343630683790321E-2</v>
      </c>
      <c r="S105" s="29">
        <f t="shared" si="14"/>
        <v>9.8254775319500335E-3</v>
      </c>
      <c r="T105" s="29">
        <f t="shared" si="8"/>
        <v>9.4577124583248018E-3</v>
      </c>
      <c r="U105" s="29">
        <f t="shared" si="15"/>
        <v>9.8756068913550526E-3</v>
      </c>
      <c r="W105" s="28">
        <f t="shared" si="16"/>
        <v>7251</v>
      </c>
      <c r="X105" s="28">
        <f t="shared" si="9"/>
        <v>7328.3277204798987</v>
      </c>
      <c r="Y105" s="28">
        <f t="shared" si="10"/>
        <v>7404.1292359503259</v>
      </c>
      <c r="Z105" s="28">
        <f t="shared" si="11"/>
        <v>7476.8783414018098</v>
      </c>
      <c r="AA105" s="28">
        <f t="shared" si="12"/>
        <v>7547.592506840665</v>
      </c>
    </row>
    <row r="106" spans="1:27" x14ac:dyDescent="0.25">
      <c r="A106" s="1">
        <v>101</v>
      </c>
      <c r="B106" t="s">
        <v>327</v>
      </c>
      <c r="C106" s="14" t="s">
        <v>463</v>
      </c>
      <c r="D106" s="14" t="s">
        <v>458</v>
      </c>
      <c r="E106" s="5">
        <v>22443</v>
      </c>
      <c r="F106" s="5">
        <v>23003</v>
      </c>
      <c r="G106" s="5">
        <v>23619</v>
      </c>
      <c r="I106" s="28">
        <v>22213.821730593518</v>
      </c>
      <c r="J106" s="28">
        <v>22472.816578860398</v>
      </c>
      <c r="K106" s="28">
        <v>22724.13118450981</v>
      </c>
      <c r="L106" s="28">
        <v>22967.765547541749</v>
      </c>
      <c r="M106" s="28">
        <v>23204.146348101636</v>
      </c>
      <c r="N106" s="28">
        <v>23432.846906044051</v>
      </c>
      <c r="O106" s="28">
        <v>23653.867221369001</v>
      </c>
      <c r="P106" s="31">
        <f t="shared" si="13"/>
        <v>-894.86881549019017</v>
      </c>
      <c r="Q106" s="29">
        <f t="shared" si="14"/>
        <v>1.0721393968981101E-2</v>
      </c>
      <c r="R106" s="29">
        <f t="shared" si="14"/>
        <v>1.0291850117966201E-2</v>
      </c>
      <c r="S106" s="29">
        <f t="shared" si="14"/>
        <v>9.8560211830902023E-3</v>
      </c>
      <c r="T106" s="29">
        <f t="shared" si="8"/>
        <v>9.4320726888691246E-3</v>
      </c>
      <c r="U106" s="29">
        <f t="shared" si="15"/>
        <v>9.859981329975176E-3</v>
      </c>
      <c r="W106" s="28">
        <f t="shared" si="16"/>
        <v>23619</v>
      </c>
      <c r="X106" s="28">
        <f t="shared" si="9"/>
        <v>23872.228604153366</v>
      </c>
      <c r="Y106" s="28">
        <f t="shared" si="10"/>
        <v>24117.918002929142</v>
      </c>
      <c r="Z106" s="28">
        <f t="shared" si="11"/>
        <v>24355.624713658046</v>
      </c>
      <c r="AA106" s="28">
        <f t="shared" si="12"/>
        <v>24585.348736340082</v>
      </c>
    </row>
    <row r="107" spans="1:27" x14ac:dyDescent="0.25">
      <c r="A107" s="1">
        <v>102</v>
      </c>
      <c r="B107" t="s">
        <v>328</v>
      </c>
      <c r="C107" s="14" t="s">
        <v>463</v>
      </c>
      <c r="D107" s="14" t="s">
        <v>458</v>
      </c>
      <c r="E107" s="5">
        <v>1039</v>
      </c>
      <c r="F107" s="5">
        <v>1048</v>
      </c>
      <c r="G107" s="5">
        <v>1063</v>
      </c>
      <c r="I107" s="28">
        <v>1016.5592347314202</v>
      </c>
      <c r="J107" s="28">
        <v>1028.3796909492276</v>
      </c>
      <c r="K107" s="28">
        <v>1040.2001471670346</v>
      </c>
      <c r="L107" s="28">
        <v>1051.281824871229</v>
      </c>
      <c r="M107" s="28">
        <v>1061.6247240618102</v>
      </c>
      <c r="N107" s="28">
        <v>1072.7064017660045</v>
      </c>
      <c r="O107" s="28">
        <v>1082.3105224429728</v>
      </c>
      <c r="P107" s="31">
        <f t="shared" si="13"/>
        <v>-22.799852832965371</v>
      </c>
      <c r="Q107" s="29">
        <f t="shared" si="14"/>
        <v>1.0653409090909189E-2</v>
      </c>
      <c r="R107" s="29">
        <f t="shared" si="14"/>
        <v>9.8383696416021356E-3</v>
      </c>
      <c r="S107" s="29">
        <f t="shared" si="14"/>
        <v>1.0438413361169198E-2</v>
      </c>
      <c r="T107" s="29">
        <f t="shared" si="8"/>
        <v>8.9531680440770329E-3</v>
      </c>
      <c r="U107" s="29">
        <f t="shared" si="15"/>
        <v>9.7433170156161208E-3</v>
      </c>
      <c r="W107" s="28">
        <f t="shared" si="16"/>
        <v>1063</v>
      </c>
      <c r="X107" s="28">
        <f t="shared" si="9"/>
        <v>1074.3245738636365</v>
      </c>
      <c r="Y107" s="28">
        <f t="shared" si="10"/>
        <v>1084.8941761363637</v>
      </c>
      <c r="Z107" s="28">
        <f t="shared" si="11"/>
        <v>1096.2187500000002</v>
      </c>
      <c r="AA107" s="28">
        <f t="shared" si="12"/>
        <v>1106.0333806818185</v>
      </c>
    </row>
    <row r="108" spans="1:27" x14ac:dyDescent="0.25">
      <c r="A108" s="1">
        <v>103</v>
      </c>
      <c r="B108" t="s">
        <v>329</v>
      </c>
      <c r="C108" s="14" t="s">
        <v>463</v>
      </c>
      <c r="D108" s="14" t="s">
        <v>460</v>
      </c>
      <c r="E108" s="5">
        <v>18829</v>
      </c>
      <c r="F108" s="5">
        <v>19324</v>
      </c>
      <c r="G108" s="5">
        <v>19859</v>
      </c>
      <c r="I108" s="28">
        <v>18576.601387970921</v>
      </c>
      <c r="J108" s="28">
        <v>18792.530799735625</v>
      </c>
      <c r="K108" s="28">
        <v>19003.001321877065</v>
      </c>
      <c r="L108" s="28">
        <v>19206.799867812293</v>
      </c>
      <c r="M108" s="28">
        <v>19404.532980832784</v>
      </c>
      <c r="N108" s="28">
        <v>19595.594117647059</v>
      </c>
      <c r="O108" s="28">
        <v>19780.589821546597</v>
      </c>
      <c r="P108" s="31">
        <f t="shared" si="13"/>
        <v>-855.99867812293451</v>
      </c>
      <c r="Q108" s="29">
        <f t="shared" si="14"/>
        <v>1.0724545164379167E-2</v>
      </c>
      <c r="R108" s="29">
        <f t="shared" si="14"/>
        <v>1.0294953577970169E-2</v>
      </c>
      <c r="S108" s="29">
        <f t="shared" si="14"/>
        <v>9.8462115528881299E-3</v>
      </c>
      <c r="T108" s="29">
        <f t="shared" si="8"/>
        <v>9.4406784907296003E-3</v>
      </c>
      <c r="U108" s="29">
        <f t="shared" si="15"/>
        <v>9.8606145405293003E-3</v>
      </c>
      <c r="W108" s="28">
        <f t="shared" si="16"/>
        <v>19859</v>
      </c>
      <c r="X108" s="28">
        <f t="shared" si="9"/>
        <v>20071.978742419407</v>
      </c>
      <c r="Y108" s="28">
        <f t="shared" si="10"/>
        <v>20278.61883179062</v>
      </c>
      <c r="Z108" s="28">
        <f t="shared" si="11"/>
        <v>20478.286402808812</v>
      </c>
      <c r="AA108" s="28">
        <f t="shared" si="12"/>
        <v>20671.615320778808</v>
      </c>
    </row>
    <row r="109" spans="1:27" x14ac:dyDescent="0.25">
      <c r="A109" s="1">
        <v>104</v>
      </c>
      <c r="B109" t="s">
        <v>330</v>
      </c>
      <c r="C109" s="14" t="s">
        <v>463</v>
      </c>
      <c r="D109" s="14" t="s">
        <v>460</v>
      </c>
      <c r="E109" s="5">
        <v>1154</v>
      </c>
      <c r="F109" s="5">
        <v>1185</v>
      </c>
      <c r="G109" s="5">
        <v>1195</v>
      </c>
      <c r="I109" s="28">
        <v>1160.8133333333333</v>
      </c>
      <c r="J109" s="28">
        <v>1174.1333333333332</v>
      </c>
      <c r="K109" s="28">
        <v>1187.4533333333331</v>
      </c>
      <c r="L109" s="28">
        <v>1200.28</v>
      </c>
      <c r="M109" s="28">
        <v>1212.6133333333332</v>
      </c>
      <c r="N109" s="28">
        <v>1224.4533333333331</v>
      </c>
      <c r="O109" s="28">
        <v>1235.8</v>
      </c>
      <c r="P109" s="31">
        <f t="shared" si="13"/>
        <v>-7.5466666666668516</v>
      </c>
      <c r="Q109" s="29">
        <f t="shared" si="14"/>
        <v>1.0801828001661955E-2</v>
      </c>
      <c r="R109" s="29">
        <f t="shared" si="14"/>
        <v>1.0275380189066933E-2</v>
      </c>
      <c r="S109" s="29">
        <f t="shared" si="14"/>
        <v>9.7640358014645379E-3</v>
      </c>
      <c r="T109" s="29">
        <f t="shared" si="8"/>
        <v>9.266720386784966E-3</v>
      </c>
      <c r="U109" s="29">
        <f t="shared" si="15"/>
        <v>9.7687121257721467E-3</v>
      </c>
      <c r="W109" s="28">
        <f t="shared" si="16"/>
        <v>1195</v>
      </c>
      <c r="X109" s="28">
        <f t="shared" si="9"/>
        <v>1207.9081844619861</v>
      </c>
      <c r="Y109" s="28">
        <f t="shared" si="10"/>
        <v>1220.3199002908186</v>
      </c>
      <c r="Z109" s="28">
        <f t="shared" si="11"/>
        <v>1232.2351474864979</v>
      </c>
      <c r="AA109" s="28">
        <f t="shared" si="12"/>
        <v>1243.653926049024</v>
      </c>
    </row>
    <row r="110" spans="1:27" x14ac:dyDescent="0.25">
      <c r="A110" s="1">
        <v>105</v>
      </c>
      <c r="B110" t="s">
        <v>331</v>
      </c>
      <c r="C110" s="14" t="s">
        <v>464</v>
      </c>
      <c r="D110" s="14" t="s">
        <v>460</v>
      </c>
      <c r="E110" s="5">
        <v>16319</v>
      </c>
      <c r="F110" s="5">
        <v>16959</v>
      </c>
      <c r="G110" s="5">
        <v>17653</v>
      </c>
      <c r="I110" s="28">
        <v>15937.150870770638</v>
      </c>
      <c r="J110" s="28">
        <v>16122.791849479152</v>
      </c>
      <c r="K110" s="28">
        <v>16302.922936125542</v>
      </c>
      <c r="L110" s="28">
        <v>16477.967968560737</v>
      </c>
      <c r="M110" s="28">
        <v>16647.503108933812</v>
      </c>
      <c r="N110" s="28">
        <v>16811.528357244759</v>
      </c>
      <c r="O110" s="28">
        <v>16970.043713493582</v>
      </c>
      <c r="P110" s="31">
        <f t="shared" si="13"/>
        <v>-1350.077063874458</v>
      </c>
      <c r="Q110" s="29">
        <f t="shared" si="14"/>
        <v>1.0737033666969858E-2</v>
      </c>
      <c r="R110" s="29">
        <f t="shared" si="14"/>
        <v>1.0288595092340301E-2</v>
      </c>
      <c r="S110" s="29">
        <f t="shared" si="14"/>
        <v>9.8528438311522894E-3</v>
      </c>
      <c r="T110" s="29">
        <f t="shared" si="8"/>
        <v>9.4289676036808691E-3</v>
      </c>
      <c r="U110" s="29">
        <f t="shared" si="15"/>
        <v>9.8568021757244866E-3</v>
      </c>
      <c r="W110" s="28">
        <f t="shared" si="16"/>
        <v>17653</v>
      </c>
      <c r="X110" s="28">
        <f t="shared" si="9"/>
        <v>17842.540855323019</v>
      </c>
      <c r="Y110" s="28">
        <f t="shared" si="10"/>
        <v>18026.115533601976</v>
      </c>
      <c r="Z110" s="28">
        <f t="shared" si="11"/>
        <v>18203.724034836865</v>
      </c>
      <c r="AA110" s="28">
        <f t="shared" si="12"/>
        <v>18375.366359027688</v>
      </c>
    </row>
    <row r="111" spans="1:27" x14ac:dyDescent="0.25">
      <c r="A111" s="1">
        <v>106</v>
      </c>
      <c r="B111" t="s">
        <v>332</v>
      </c>
      <c r="C111" s="14" t="s">
        <v>465</v>
      </c>
      <c r="D111" s="14" t="s">
        <v>458</v>
      </c>
      <c r="E111" s="5">
        <v>2416</v>
      </c>
      <c r="F111" s="5">
        <v>2455</v>
      </c>
      <c r="G111" s="5">
        <v>2548</v>
      </c>
      <c r="I111" s="28">
        <v>2414.3555503947982</v>
      </c>
      <c r="J111" s="28">
        <v>2442.0494658615885</v>
      </c>
      <c r="K111" s="28">
        <v>2469.7433813283792</v>
      </c>
      <c r="L111" s="28">
        <v>2496.3295401764981</v>
      </c>
      <c r="M111" s="28">
        <v>2521.8079424059451</v>
      </c>
      <c r="N111" s="28">
        <v>2546.732466326057</v>
      </c>
      <c r="O111" s="28">
        <v>2570.5492336274965</v>
      </c>
      <c r="P111" s="31">
        <f t="shared" si="13"/>
        <v>-78.256618671620799</v>
      </c>
      <c r="Q111" s="29">
        <f t="shared" si="14"/>
        <v>1.0764745458623002E-2</v>
      </c>
      <c r="R111" s="29">
        <f t="shared" si="14"/>
        <v>1.0206345684490701E-2</v>
      </c>
      <c r="S111" s="29">
        <f t="shared" si="14"/>
        <v>9.8835932352296582E-3</v>
      </c>
      <c r="T111" s="29">
        <f t="shared" si="8"/>
        <v>9.3518921270116205E-3</v>
      </c>
      <c r="U111" s="29">
        <f t="shared" si="15"/>
        <v>9.8139436822439925E-3</v>
      </c>
      <c r="W111" s="28">
        <f t="shared" si="16"/>
        <v>2548</v>
      </c>
      <c r="X111" s="28">
        <f t="shared" si="9"/>
        <v>2575.4285714285716</v>
      </c>
      <c r="Y111" s="28">
        <f t="shared" si="10"/>
        <v>2601.7142857142858</v>
      </c>
      <c r="Z111" s="28">
        <f t="shared" si="11"/>
        <v>2627.428571428572</v>
      </c>
      <c r="AA111" s="28">
        <f t="shared" si="12"/>
        <v>2652.0000000000005</v>
      </c>
    </row>
    <row r="112" spans="1:27" x14ac:dyDescent="0.25">
      <c r="A112" s="1">
        <v>107</v>
      </c>
      <c r="B112" t="s">
        <v>333</v>
      </c>
      <c r="C112" s="14" t="s">
        <v>465</v>
      </c>
      <c r="D112" s="14" t="s">
        <v>458</v>
      </c>
      <c r="E112" s="5">
        <v>2402</v>
      </c>
      <c r="F112" s="5">
        <v>2466</v>
      </c>
      <c r="G112" s="5">
        <v>2542</v>
      </c>
      <c r="I112" s="28">
        <v>2388.9041684572412</v>
      </c>
      <c r="J112" s="28">
        <v>2416.7941555651055</v>
      </c>
      <c r="K112" s="28">
        <v>2443.6699613235928</v>
      </c>
      <c r="L112" s="28">
        <v>2470.0386764073914</v>
      </c>
      <c r="M112" s="28">
        <v>2495.3932101418136</v>
      </c>
      <c r="N112" s="28">
        <v>2519.7335625268588</v>
      </c>
      <c r="O112" s="28">
        <v>2543.5668242372153</v>
      </c>
      <c r="P112" s="31">
        <f t="shared" si="13"/>
        <v>-98.330038676407185</v>
      </c>
      <c r="Q112" s="29">
        <f t="shared" si="14"/>
        <v>1.0790620460676387E-2</v>
      </c>
      <c r="R112" s="29">
        <f t="shared" si="14"/>
        <v>1.0264832683227322E-2</v>
      </c>
      <c r="S112" s="29">
        <f t="shared" si="14"/>
        <v>9.7541150172729459E-3</v>
      </c>
      <c r="T112" s="29">
        <f t="shared" si="8"/>
        <v>9.4586435902595401E-3</v>
      </c>
      <c r="U112" s="29">
        <f t="shared" si="15"/>
        <v>9.8258637635866026E-3</v>
      </c>
      <c r="W112" s="28">
        <f t="shared" si="16"/>
        <v>2542</v>
      </c>
      <c r="X112" s="28">
        <f t="shared" si="9"/>
        <v>2569.4297572110395</v>
      </c>
      <c r="Y112" s="28">
        <f t="shared" si="10"/>
        <v>2595.8045237601164</v>
      </c>
      <c r="Z112" s="28">
        <f t="shared" si="11"/>
        <v>2621.1242996472297</v>
      </c>
      <c r="AA112" s="28">
        <f t="shared" si="12"/>
        <v>2645.9165802033613</v>
      </c>
    </row>
    <row r="113" spans="1:27" x14ac:dyDescent="0.25">
      <c r="A113" s="1">
        <v>108</v>
      </c>
      <c r="B113" t="s">
        <v>334</v>
      </c>
      <c r="C113" s="14" t="s">
        <v>463</v>
      </c>
      <c r="D113" s="14" t="s">
        <v>460</v>
      </c>
      <c r="E113" s="5">
        <v>1897</v>
      </c>
      <c r="F113" s="5">
        <v>1914</v>
      </c>
      <c r="G113" s="5">
        <v>1911</v>
      </c>
      <c r="I113" s="28">
        <v>1911.9929672707601</v>
      </c>
      <c r="J113" s="28">
        <v>1934.4749797132811</v>
      </c>
      <c r="K113" s="28">
        <v>1955.9350824993237</v>
      </c>
      <c r="L113" s="28">
        <v>1976.8842304571274</v>
      </c>
      <c r="M113" s="28">
        <v>1997.3224235866919</v>
      </c>
      <c r="N113" s="28">
        <v>2016.7387070597781</v>
      </c>
      <c r="O113" s="28">
        <v>2036.1549905328645</v>
      </c>
      <c r="P113" s="31">
        <f t="shared" si="13"/>
        <v>44.935082499323698</v>
      </c>
      <c r="Q113" s="29">
        <f t="shared" si="14"/>
        <v>1.0710553814002124E-2</v>
      </c>
      <c r="R113" s="29">
        <f t="shared" si="14"/>
        <v>1.0338588782631178E-2</v>
      </c>
      <c r="S113" s="29">
        <f t="shared" si="14"/>
        <v>9.7211563059605589E-3</v>
      </c>
      <c r="T113" s="29">
        <f t="shared" si="8"/>
        <v>9.6275652394224153E-3</v>
      </c>
      <c r="U113" s="29">
        <f t="shared" si="15"/>
        <v>9.8957701093380507E-3</v>
      </c>
      <c r="W113" s="28">
        <f t="shared" si="16"/>
        <v>1911</v>
      </c>
      <c r="X113" s="28">
        <f t="shared" si="9"/>
        <v>1931.4678683385582</v>
      </c>
      <c r="Y113" s="28">
        <f t="shared" si="10"/>
        <v>1951.4365203761761</v>
      </c>
      <c r="Z113" s="28">
        <f t="shared" si="11"/>
        <v>1970.4067398119125</v>
      </c>
      <c r="AA113" s="28">
        <f t="shared" si="12"/>
        <v>1989.3769592476494</v>
      </c>
    </row>
    <row r="114" spans="1:27" x14ac:dyDescent="0.25">
      <c r="A114" s="1">
        <v>109</v>
      </c>
      <c r="B114" t="s">
        <v>335</v>
      </c>
      <c r="C114" s="14" t="s">
        <v>463</v>
      </c>
      <c r="D114" s="14" t="s">
        <v>458</v>
      </c>
      <c r="E114" s="5">
        <v>8080</v>
      </c>
      <c r="F114" s="5">
        <v>8282</v>
      </c>
      <c r="G114" s="5">
        <v>8453</v>
      </c>
      <c r="I114" s="28">
        <v>7945.0042217844075</v>
      </c>
      <c r="J114" s="28">
        <v>8037.7990430622003</v>
      </c>
      <c r="K114" s="28">
        <v>8127.6479969978418</v>
      </c>
      <c r="L114" s="28">
        <v>8214.9193170091003</v>
      </c>
      <c r="M114" s="28">
        <v>8299.2447696782056</v>
      </c>
      <c r="N114" s="28">
        <v>8380.9925884229287</v>
      </c>
      <c r="O114" s="28">
        <v>8460.162773243268</v>
      </c>
      <c r="P114" s="31">
        <f t="shared" si="13"/>
        <v>-325.3520030021582</v>
      </c>
      <c r="Q114" s="29">
        <f t="shared" si="14"/>
        <v>1.0737586081913783E-2</v>
      </c>
      <c r="R114" s="29">
        <f t="shared" si="14"/>
        <v>1.0264915504953081E-2</v>
      </c>
      <c r="S114" s="29">
        <f t="shared" si="14"/>
        <v>9.8500310586565436E-3</v>
      </c>
      <c r="T114" s="29">
        <f t="shared" si="8"/>
        <v>9.4463971880491687E-3</v>
      </c>
      <c r="U114" s="29">
        <f t="shared" si="15"/>
        <v>9.8537812505529315E-3</v>
      </c>
      <c r="W114" s="28">
        <f t="shared" si="16"/>
        <v>8453</v>
      </c>
      <c r="X114" s="28">
        <f t="shared" si="9"/>
        <v>8543.7648151504181</v>
      </c>
      <c r="Y114" s="28">
        <f t="shared" si="10"/>
        <v>8631.465839072127</v>
      </c>
      <c r="Z114" s="28">
        <f t="shared" si="11"/>
        <v>8716.4860456687202</v>
      </c>
      <c r="AA114" s="28">
        <f t="shared" si="12"/>
        <v>8798.8254349401959</v>
      </c>
    </row>
    <row r="115" spans="1:27" x14ac:dyDescent="0.25">
      <c r="A115" s="1">
        <v>110</v>
      </c>
      <c r="B115" t="s">
        <v>336</v>
      </c>
      <c r="C115" s="14" t="s">
        <v>463</v>
      </c>
      <c r="D115" s="14" t="s">
        <v>460</v>
      </c>
      <c r="E115" s="5">
        <v>3131</v>
      </c>
      <c r="F115" s="5">
        <v>3233</v>
      </c>
      <c r="G115" s="5">
        <v>3252</v>
      </c>
      <c r="I115" s="28">
        <v>3067.0885245901641</v>
      </c>
      <c r="J115" s="28">
        <v>3102.8524590163934</v>
      </c>
      <c r="K115" s="28">
        <v>3137.2918032786883</v>
      </c>
      <c r="L115" s="28">
        <v>3171.0688524590164</v>
      </c>
      <c r="M115" s="28">
        <v>3203.5213114754097</v>
      </c>
      <c r="N115" s="28">
        <v>3235.311475409836</v>
      </c>
      <c r="O115" s="28">
        <v>3265.777049180328</v>
      </c>
      <c r="P115" s="31">
        <f t="shared" si="13"/>
        <v>-114.70819672131165</v>
      </c>
      <c r="Q115" s="29">
        <f t="shared" si="14"/>
        <v>1.0766307789740401E-2</v>
      </c>
      <c r="R115" s="29">
        <f t="shared" si="14"/>
        <v>1.0233918128654918E-2</v>
      </c>
      <c r="S115" s="29">
        <f t="shared" si="14"/>
        <v>9.9235063055613353E-3</v>
      </c>
      <c r="T115" s="29">
        <f t="shared" si="8"/>
        <v>9.4165813715456174E-3</v>
      </c>
      <c r="U115" s="29">
        <f t="shared" si="15"/>
        <v>9.8580019352539575E-3</v>
      </c>
      <c r="W115" s="28">
        <f t="shared" si="16"/>
        <v>3252</v>
      </c>
      <c r="X115" s="28">
        <f t="shared" si="9"/>
        <v>3287.0120329322358</v>
      </c>
      <c r="Y115" s="28">
        <f t="shared" si="10"/>
        <v>3320.6510449651673</v>
      </c>
      <c r="Z115" s="28">
        <f t="shared" si="11"/>
        <v>3353.6035465484483</v>
      </c>
      <c r="AA115" s="28">
        <f t="shared" si="12"/>
        <v>3385.183027232426</v>
      </c>
    </row>
    <row r="116" spans="1:27" x14ac:dyDescent="0.25">
      <c r="A116" s="1">
        <v>111</v>
      </c>
      <c r="B116" t="s">
        <v>337</v>
      </c>
      <c r="C116" s="14" t="s">
        <v>463</v>
      </c>
      <c r="D116" s="14" t="s">
        <v>458</v>
      </c>
      <c r="E116" s="5">
        <v>11095</v>
      </c>
      <c r="F116" s="5">
        <v>11602</v>
      </c>
      <c r="G116" s="5">
        <v>11810</v>
      </c>
      <c r="I116" s="28">
        <v>11060.541232697597</v>
      </c>
      <c r="J116" s="28">
        <v>11189.140718697867</v>
      </c>
      <c r="K116" s="28">
        <v>11314.291176337976</v>
      </c>
      <c r="L116" s="28">
        <v>11435.992605617927</v>
      </c>
      <c r="M116" s="28">
        <v>11553.259569863383</v>
      </c>
      <c r="N116" s="28">
        <v>11667.077505748681</v>
      </c>
      <c r="O116" s="28">
        <v>11777.446413273818</v>
      </c>
      <c r="P116" s="31">
        <f t="shared" si="13"/>
        <v>-495.70882366202386</v>
      </c>
      <c r="Q116" s="29">
        <f t="shared" si="14"/>
        <v>1.0756434263815784E-2</v>
      </c>
      <c r="R116" s="29">
        <f t="shared" si="14"/>
        <v>1.025420077552772E-2</v>
      </c>
      <c r="S116" s="29">
        <f t="shared" si="14"/>
        <v>9.8515864892528785E-3</v>
      </c>
      <c r="T116" s="29">
        <f t="shared" si="8"/>
        <v>9.4598589467460997E-3</v>
      </c>
      <c r="U116" s="29">
        <f t="shared" si="15"/>
        <v>9.8552154038422327E-3</v>
      </c>
      <c r="W116" s="28">
        <f t="shared" si="16"/>
        <v>11810</v>
      </c>
      <c r="X116" s="28">
        <f t="shared" si="9"/>
        <v>11937.033488655665</v>
      </c>
      <c r="Y116" s="28">
        <f t="shared" si="10"/>
        <v>12059.438226712538</v>
      </c>
      <c r="Z116" s="28">
        <f t="shared" si="11"/>
        <v>12178.242825414798</v>
      </c>
      <c r="AA116" s="28">
        <f t="shared" si="12"/>
        <v>12293.447284762444</v>
      </c>
    </row>
    <row r="117" spans="1:27" x14ac:dyDescent="0.25">
      <c r="A117" s="1">
        <v>112</v>
      </c>
      <c r="B117" t="s">
        <v>338</v>
      </c>
      <c r="C117" s="14" t="s">
        <v>463</v>
      </c>
      <c r="D117" s="14" t="s">
        <v>460</v>
      </c>
      <c r="E117" s="5">
        <v>2064</v>
      </c>
      <c r="F117" s="5">
        <v>2076</v>
      </c>
      <c r="G117" s="5">
        <v>2113</v>
      </c>
      <c r="I117" s="28">
        <v>2075.7211138819616</v>
      </c>
      <c r="J117" s="28">
        <v>2100.0160016625105</v>
      </c>
      <c r="K117" s="28">
        <v>2123.4584372402328</v>
      </c>
      <c r="L117" s="28">
        <v>2146.4746467165419</v>
      </c>
      <c r="M117" s="28">
        <v>2168.6384039900249</v>
      </c>
      <c r="N117" s="28">
        <v>2189.9497090606815</v>
      </c>
      <c r="O117" s="28">
        <v>2210.408561928512</v>
      </c>
      <c r="P117" s="31">
        <f t="shared" si="13"/>
        <v>10.458437240232797</v>
      </c>
      <c r="Q117" s="29">
        <f t="shared" si="14"/>
        <v>1.0839020473705272E-2</v>
      </c>
      <c r="R117" s="29">
        <f t="shared" si="14"/>
        <v>1.0325655281969857E-2</v>
      </c>
      <c r="S117" s="29">
        <f t="shared" si="14"/>
        <v>9.8270440251571646E-3</v>
      </c>
      <c r="T117" s="29">
        <f t="shared" si="8"/>
        <v>9.3421564811210951E-3</v>
      </c>
      <c r="U117" s="29">
        <f t="shared" si="15"/>
        <v>9.8316185960827061E-3</v>
      </c>
      <c r="W117" s="28">
        <f t="shared" si="16"/>
        <v>2113</v>
      </c>
      <c r="X117" s="28">
        <f t="shared" si="9"/>
        <v>2135.902850260939</v>
      </c>
      <c r="Y117" s="28">
        <f t="shared" si="10"/>
        <v>2157.9574468085107</v>
      </c>
      <c r="Z117" s="28">
        <f t="shared" si="11"/>
        <v>2179.1637896427137</v>
      </c>
      <c r="AA117" s="28">
        <f t="shared" si="12"/>
        <v>2199.521878763549</v>
      </c>
    </row>
    <row r="118" spans="1:27" x14ac:dyDescent="0.25">
      <c r="A118" s="1">
        <v>113</v>
      </c>
      <c r="B118" t="s">
        <v>339</v>
      </c>
      <c r="C118" s="14" t="s">
        <v>463</v>
      </c>
      <c r="D118" s="14" t="s">
        <v>458</v>
      </c>
      <c r="E118" s="5">
        <v>3496</v>
      </c>
      <c r="F118" s="5">
        <v>3523</v>
      </c>
      <c r="G118" s="5">
        <v>3554</v>
      </c>
      <c r="I118" s="28">
        <v>3496.2478681068787</v>
      </c>
      <c r="J118" s="28">
        <v>3537.4957362137575</v>
      </c>
      <c r="K118" s="28">
        <v>3577.2704661739622</v>
      </c>
      <c r="L118" s="28">
        <v>3615.0810119386015</v>
      </c>
      <c r="M118" s="28">
        <v>3652.400511654349</v>
      </c>
      <c r="N118" s="28">
        <v>3688.2468732234224</v>
      </c>
      <c r="O118" s="28">
        <v>3723.1111426947127</v>
      </c>
      <c r="P118" s="31">
        <f t="shared" si="13"/>
        <v>23.270466173962177</v>
      </c>
      <c r="Q118" s="29">
        <f t="shared" si="14"/>
        <v>1.0569663692518959E-2</v>
      </c>
      <c r="R118" s="29">
        <f t="shared" si="14"/>
        <v>1.0323281716924725E-2</v>
      </c>
      <c r="S118" s="29">
        <f t="shared" si="14"/>
        <v>9.8144662543694864E-3</v>
      </c>
      <c r="T118" s="29">
        <f t="shared" si="8"/>
        <v>9.4528025562507761E-3</v>
      </c>
      <c r="U118" s="29">
        <f t="shared" si="15"/>
        <v>9.8635168425149963E-3</v>
      </c>
      <c r="W118" s="28">
        <f t="shared" si="16"/>
        <v>3554</v>
      </c>
      <c r="X118" s="28">
        <f t="shared" si="9"/>
        <v>3591.5645847632127</v>
      </c>
      <c r="Y118" s="28">
        <f t="shared" si="10"/>
        <v>3628.6413177762533</v>
      </c>
      <c r="Z118" s="28">
        <f t="shared" si="11"/>
        <v>3664.2544955387793</v>
      </c>
      <c r="AA118" s="28">
        <f t="shared" si="12"/>
        <v>3698.8919698009618</v>
      </c>
    </row>
    <row r="119" spans="1:27" x14ac:dyDescent="0.25">
      <c r="A119" s="1">
        <v>114</v>
      </c>
      <c r="B119" t="s">
        <v>340</v>
      </c>
      <c r="C119" s="14" t="s">
        <v>463</v>
      </c>
      <c r="D119" s="14" t="s">
        <v>458</v>
      </c>
      <c r="E119" s="5">
        <v>44895</v>
      </c>
      <c r="F119" s="5">
        <v>45943</v>
      </c>
      <c r="G119" s="5">
        <v>46834</v>
      </c>
      <c r="I119" s="28">
        <v>44576.556841781399</v>
      </c>
      <c r="J119" s="28">
        <v>45095.716117990924</v>
      </c>
      <c r="K119" s="28">
        <v>45600.054370817626</v>
      </c>
      <c r="L119" s="28">
        <v>46089.571600261515</v>
      </c>
      <c r="M119" s="28">
        <v>46563.844348511651</v>
      </c>
      <c r="N119" s="28">
        <v>47022.872615568034</v>
      </c>
      <c r="O119" s="28">
        <v>47466.232943619718</v>
      </c>
      <c r="P119" s="31">
        <f t="shared" si="13"/>
        <v>-1233.9456291823735</v>
      </c>
      <c r="Q119" s="29">
        <f t="shared" si="14"/>
        <v>1.0735014161675258E-2</v>
      </c>
      <c r="R119" s="29">
        <f t="shared" si="14"/>
        <v>1.0290239891217494E-2</v>
      </c>
      <c r="S119" s="29">
        <f t="shared" si="14"/>
        <v>9.8580405780231747E-3</v>
      </c>
      <c r="T119" s="29">
        <f t="shared" si="8"/>
        <v>9.4286100229635621E-3</v>
      </c>
      <c r="U119" s="29">
        <f t="shared" si="15"/>
        <v>9.8589634974014101E-3</v>
      </c>
      <c r="W119" s="28">
        <f t="shared" si="16"/>
        <v>46834</v>
      </c>
      <c r="X119" s="28">
        <f t="shared" si="9"/>
        <v>47336.763653247901</v>
      </c>
      <c r="Y119" s="28">
        <f t="shared" si="10"/>
        <v>47823.870306913683</v>
      </c>
      <c r="Z119" s="28">
        <f t="shared" si="11"/>
        <v>48295.319960997353</v>
      </c>
      <c r="AA119" s="28">
        <f t="shared" si="12"/>
        <v>48750.677698843843</v>
      </c>
    </row>
    <row r="120" spans="1:27" x14ac:dyDescent="0.25">
      <c r="A120" s="1">
        <v>115</v>
      </c>
      <c r="B120" t="s">
        <v>341</v>
      </c>
      <c r="C120" s="14" t="s">
        <v>463</v>
      </c>
      <c r="D120" s="14" t="s">
        <v>460</v>
      </c>
      <c r="E120" s="5">
        <v>906</v>
      </c>
      <c r="F120" s="5">
        <v>963</v>
      </c>
      <c r="G120" s="5">
        <v>966</v>
      </c>
      <c r="I120" s="28">
        <v>902.62607544672403</v>
      </c>
      <c r="J120" s="28">
        <v>913.25215089344806</v>
      </c>
      <c r="K120" s="28">
        <v>923.87822634017209</v>
      </c>
      <c r="L120" s="28">
        <v>933.32362673726016</v>
      </c>
      <c r="M120" s="28">
        <v>943.35936465916609</v>
      </c>
      <c r="N120" s="28">
        <v>952.21442753143617</v>
      </c>
      <c r="O120" s="28">
        <v>961.65982792852424</v>
      </c>
      <c r="P120" s="31">
        <f t="shared" si="13"/>
        <v>-42.121773659827909</v>
      </c>
      <c r="Q120" s="29">
        <f t="shared" si="14"/>
        <v>1.0223642172524009E-2</v>
      </c>
      <c r="R120" s="29">
        <f t="shared" si="14"/>
        <v>1.0752688172042914E-2</v>
      </c>
      <c r="S120" s="29">
        <f t="shared" si="14"/>
        <v>9.3867334167710304E-3</v>
      </c>
      <c r="T120" s="29">
        <f t="shared" si="8"/>
        <v>9.9194048357099038E-3</v>
      </c>
      <c r="U120" s="29">
        <f t="shared" si="15"/>
        <v>1.0019608808174617E-2</v>
      </c>
      <c r="W120" s="28">
        <f t="shared" si="16"/>
        <v>966</v>
      </c>
      <c r="X120" s="28">
        <f t="shared" si="9"/>
        <v>975.87603833865808</v>
      </c>
      <c r="Y120" s="28">
        <f t="shared" si="10"/>
        <v>986.36932907348239</v>
      </c>
      <c r="Z120" s="28">
        <f t="shared" si="11"/>
        <v>995.62811501597446</v>
      </c>
      <c r="AA120" s="28">
        <f t="shared" si="12"/>
        <v>1005.5041533546326</v>
      </c>
    </row>
    <row r="121" spans="1:27" x14ac:dyDescent="0.25">
      <c r="A121" s="1">
        <v>116</v>
      </c>
      <c r="B121" t="s">
        <v>342</v>
      </c>
      <c r="C121" s="14" t="s">
        <v>464</v>
      </c>
      <c r="D121" s="14" t="s">
        <v>460</v>
      </c>
      <c r="E121" s="5">
        <v>2300</v>
      </c>
      <c r="F121" s="5">
        <v>2361</v>
      </c>
      <c r="G121" s="5">
        <v>2388</v>
      </c>
      <c r="I121" s="28">
        <v>2297.3051121906083</v>
      </c>
      <c r="J121" s="28">
        <v>2324.0851260698591</v>
      </c>
      <c r="K121" s="28">
        <v>2350.3400416377517</v>
      </c>
      <c r="L121" s="28">
        <v>2375.5447605829286</v>
      </c>
      <c r="M121" s="28">
        <v>2399.6992829053897</v>
      </c>
      <c r="N121" s="28">
        <v>2423.328706916493</v>
      </c>
      <c r="O121" s="28">
        <v>2446.433032616239</v>
      </c>
      <c r="P121" s="31">
        <f t="shared" si="13"/>
        <v>-37.65995836224829</v>
      </c>
      <c r="Q121" s="29">
        <f t="shared" si="14"/>
        <v>1.0723860589812291E-2</v>
      </c>
      <c r="R121" s="29">
        <f t="shared" si="14"/>
        <v>1.0167992926613576E-2</v>
      </c>
      <c r="S121" s="29">
        <f t="shared" si="14"/>
        <v>9.8468271334791746E-3</v>
      </c>
      <c r="T121" s="29">
        <f t="shared" si="8"/>
        <v>9.5341278439871509E-3</v>
      </c>
      <c r="U121" s="29">
        <f t="shared" si="15"/>
        <v>9.8496493013599685E-3</v>
      </c>
      <c r="W121" s="28">
        <f t="shared" si="16"/>
        <v>2388</v>
      </c>
      <c r="X121" s="28">
        <f t="shared" si="9"/>
        <v>2413.6085790884717</v>
      </c>
      <c r="Y121" s="28">
        <f t="shared" si="10"/>
        <v>2438.1501340482573</v>
      </c>
      <c r="Z121" s="28">
        <f t="shared" si="11"/>
        <v>2462.1581769436993</v>
      </c>
      <c r="AA121" s="28">
        <f t="shared" si="12"/>
        <v>2485.6327077747987</v>
      </c>
    </row>
    <row r="122" spans="1:27" x14ac:dyDescent="0.25">
      <c r="A122" s="1">
        <v>117</v>
      </c>
      <c r="B122" t="s">
        <v>343</v>
      </c>
      <c r="C122" s="14" t="s">
        <v>463</v>
      </c>
      <c r="D122" s="14" t="s">
        <v>458</v>
      </c>
      <c r="E122" s="5">
        <v>18011</v>
      </c>
      <c r="F122" s="5">
        <v>18267</v>
      </c>
      <c r="G122" s="5">
        <v>18537</v>
      </c>
      <c r="I122" s="28">
        <v>18066.592678595818</v>
      </c>
      <c r="J122" s="28">
        <v>18276.683513181262</v>
      </c>
      <c r="K122" s="28">
        <v>18481.897964758911</v>
      </c>
      <c r="L122" s="28">
        <v>18679.391476574237</v>
      </c>
      <c r="M122" s="28">
        <v>18871.602240131131</v>
      </c>
      <c r="N122" s="28">
        <v>19057.31115967764</v>
      </c>
      <c r="O122" s="28">
        <v>20124.033953129125</v>
      </c>
      <c r="P122" s="31">
        <f t="shared" si="13"/>
        <v>-55.102035241088743</v>
      </c>
      <c r="Q122" s="29">
        <f t="shared" si="14"/>
        <v>1.0685780875530465E-2</v>
      </c>
      <c r="R122" s="29">
        <f t="shared" si="14"/>
        <v>1.0289990645463185E-2</v>
      </c>
      <c r="S122" s="29">
        <f t="shared" si="14"/>
        <v>9.8406546080963969E-3</v>
      </c>
      <c r="T122" s="29">
        <f t="shared" si="8"/>
        <v>5.5974464839956405E-2</v>
      </c>
      <c r="U122" s="29">
        <f t="shared" si="15"/>
        <v>2.5368370031171997E-2</v>
      </c>
      <c r="W122" s="28">
        <f t="shared" si="16"/>
        <v>18537</v>
      </c>
      <c r="X122" s="28">
        <f t="shared" si="9"/>
        <v>18735.08232008971</v>
      </c>
      <c r="Y122" s="28">
        <f t="shared" si="10"/>
        <v>18927.866141905415</v>
      </c>
      <c r="Z122" s="28">
        <f t="shared" si="11"/>
        <v>19114.128735076189</v>
      </c>
      <c r="AA122" s="28">
        <f t="shared" si="12"/>
        <v>20184.031861904114</v>
      </c>
    </row>
    <row r="123" spans="1:27" x14ac:dyDescent="0.25">
      <c r="A123" s="1">
        <v>118</v>
      </c>
      <c r="B123" t="s">
        <v>344</v>
      </c>
      <c r="C123" s="14" t="s">
        <v>463</v>
      </c>
      <c r="D123" s="14" t="s">
        <v>460</v>
      </c>
      <c r="E123" s="5">
        <v>46153</v>
      </c>
      <c r="F123" s="5">
        <v>47226</v>
      </c>
      <c r="G123" s="5">
        <v>49188</v>
      </c>
      <c r="I123" s="28">
        <v>45487.726796991228</v>
      </c>
      <c r="J123" s="28">
        <v>46017.958717839341</v>
      </c>
      <c r="K123" s="28">
        <v>46532.76060924479</v>
      </c>
      <c r="L123" s="28">
        <v>47240.374918097485</v>
      </c>
      <c r="M123" s="28">
        <v>47726.464314636076</v>
      </c>
      <c r="N123" s="28">
        <v>48197.055208676342</v>
      </c>
      <c r="O123" s="28">
        <v>48651.67794862741</v>
      </c>
      <c r="P123" s="31">
        <f t="shared" si="13"/>
        <v>-2655.2393907552105</v>
      </c>
      <c r="Q123" s="29">
        <f t="shared" si="14"/>
        <v>1.5206798384364745E-2</v>
      </c>
      <c r="R123" s="29">
        <f t="shared" si="14"/>
        <v>1.0289702344262588E-2</v>
      </c>
      <c r="S123" s="29">
        <f t="shared" si="14"/>
        <v>9.8601666978283126E-3</v>
      </c>
      <c r="T123" s="29">
        <f t="shared" si="8"/>
        <v>9.4325833390175202E-3</v>
      </c>
      <c r="U123" s="29">
        <f t="shared" si="15"/>
        <v>9.8608174603694743E-3</v>
      </c>
      <c r="W123" s="28">
        <f t="shared" si="16"/>
        <v>49188</v>
      </c>
      <c r="X123" s="28">
        <f t="shared" si="9"/>
        <v>49935.991998930127</v>
      </c>
      <c r="Y123" s="28">
        <f t="shared" si="10"/>
        <v>50449.818492864593</v>
      </c>
      <c r="Z123" s="28">
        <f t="shared" si="11"/>
        <v>50947.262113079421</v>
      </c>
      <c r="AA123" s="28">
        <f t="shared" si="12"/>
        <v>51427.826408855806</v>
      </c>
    </row>
    <row r="124" spans="1:27" x14ac:dyDescent="0.25">
      <c r="A124" s="1">
        <v>119</v>
      </c>
      <c r="B124" t="s">
        <v>345</v>
      </c>
      <c r="C124" s="14" t="s">
        <v>463</v>
      </c>
      <c r="D124" s="14" t="s">
        <v>460</v>
      </c>
      <c r="E124" s="5">
        <v>1392</v>
      </c>
      <c r="F124" s="5">
        <v>1449</v>
      </c>
      <c r="G124" s="5">
        <v>1489</v>
      </c>
      <c r="I124" s="28">
        <v>1384.3798513625104</v>
      </c>
      <c r="J124" s="28">
        <v>1400.7597027250208</v>
      </c>
      <c r="K124" s="28">
        <v>1416.5747316267548</v>
      </c>
      <c r="L124" s="28">
        <v>1431.8249380677128</v>
      </c>
      <c r="M124" s="28">
        <v>1446.5103220478943</v>
      </c>
      <c r="N124" s="28">
        <v>1460.6308835672999</v>
      </c>
      <c r="O124" s="28">
        <v>1474.186622625929</v>
      </c>
      <c r="P124" s="31">
        <f t="shared" si="13"/>
        <v>-72.425268373245217</v>
      </c>
      <c r="Q124" s="29">
        <f t="shared" si="14"/>
        <v>1.0765550239234516E-2</v>
      </c>
      <c r="R124" s="29">
        <f t="shared" si="14"/>
        <v>1.0256410256410166E-2</v>
      </c>
      <c r="S124" s="29">
        <f t="shared" si="14"/>
        <v>9.7618117922687181E-3</v>
      </c>
      <c r="T124" s="29">
        <f t="shared" si="8"/>
        <v>9.2807424593966716E-3</v>
      </c>
      <c r="U124" s="29">
        <f t="shared" si="15"/>
        <v>9.7663215026918514E-3</v>
      </c>
      <c r="W124" s="28">
        <f t="shared" si="16"/>
        <v>1489</v>
      </c>
      <c r="X124" s="28">
        <f t="shared" si="9"/>
        <v>1505.0299043062203</v>
      </c>
      <c r="Y124" s="28">
        <f t="shared" si="10"/>
        <v>1520.4661084529507</v>
      </c>
      <c r="Z124" s="28">
        <f t="shared" si="11"/>
        <v>1535.3086124401916</v>
      </c>
      <c r="AA124" s="28">
        <f t="shared" si="12"/>
        <v>1549.5574162679425</v>
      </c>
    </row>
    <row r="125" spans="1:27" x14ac:dyDescent="0.25">
      <c r="A125" s="1">
        <v>120</v>
      </c>
      <c r="B125" t="s">
        <v>346</v>
      </c>
      <c r="C125" s="14" t="s">
        <v>463</v>
      </c>
      <c r="D125" s="14" t="s">
        <v>458</v>
      </c>
      <c r="E125" s="5">
        <v>988</v>
      </c>
      <c r="F125" s="5">
        <v>988</v>
      </c>
      <c r="G125" s="5">
        <v>1043</v>
      </c>
      <c r="I125" s="28">
        <v>990.82938617689706</v>
      </c>
      <c r="J125" s="28">
        <v>1002.6587723537941</v>
      </c>
      <c r="K125" s="28">
        <v>1013.5418076365394</v>
      </c>
      <c r="L125" s="28">
        <v>1024.4248429192846</v>
      </c>
      <c r="M125" s="28">
        <v>1035.30787820203</v>
      </c>
      <c r="N125" s="28">
        <v>1045.2445625906234</v>
      </c>
      <c r="O125" s="28">
        <v>1055.1812469792171</v>
      </c>
      <c r="P125" s="31">
        <f t="shared" si="13"/>
        <v>-29.458192363460626</v>
      </c>
      <c r="Q125" s="29">
        <f t="shared" si="14"/>
        <v>1.0737628384687175E-2</v>
      </c>
      <c r="R125" s="29">
        <f t="shared" si="14"/>
        <v>1.0623556581986222E-2</v>
      </c>
      <c r="S125" s="29">
        <f t="shared" si="14"/>
        <v>9.5978062157220483E-3</v>
      </c>
      <c r="T125" s="29">
        <f t="shared" si="8"/>
        <v>9.5065640561341428E-3</v>
      </c>
      <c r="U125" s="29">
        <f t="shared" si="15"/>
        <v>9.9093089512808045E-3</v>
      </c>
      <c r="W125" s="28">
        <f t="shared" si="16"/>
        <v>1043</v>
      </c>
      <c r="X125" s="28">
        <f t="shared" si="9"/>
        <v>1054.1993464052287</v>
      </c>
      <c r="Y125" s="28">
        <f t="shared" si="10"/>
        <v>1065.3986928104575</v>
      </c>
      <c r="Z125" s="28">
        <f t="shared" si="11"/>
        <v>1075.624183006536</v>
      </c>
      <c r="AA125" s="28">
        <f t="shared" si="12"/>
        <v>1085.8496732026144</v>
      </c>
    </row>
    <row r="126" spans="1:27" x14ac:dyDescent="0.25">
      <c r="A126" s="1">
        <v>121</v>
      </c>
      <c r="B126" t="s">
        <v>347</v>
      </c>
      <c r="C126" s="14" t="s">
        <v>464</v>
      </c>
      <c r="D126" s="14" t="s">
        <v>460</v>
      </c>
      <c r="E126" s="5">
        <v>3069</v>
      </c>
      <c r="F126" s="5">
        <v>3092</v>
      </c>
      <c r="G126" s="5">
        <v>3145</v>
      </c>
      <c r="I126" s="28">
        <v>3084.8063645404177</v>
      </c>
      <c r="J126" s="28">
        <v>3120.7466969740021</v>
      </c>
      <c r="K126" s="28">
        <v>3155.3879812473365</v>
      </c>
      <c r="L126" s="28">
        <v>3189.596249467254</v>
      </c>
      <c r="M126" s="28">
        <v>3222.072453473505</v>
      </c>
      <c r="N126" s="28">
        <v>3254.1156414263392</v>
      </c>
      <c r="O126" s="28">
        <v>3284.8597812189232</v>
      </c>
      <c r="P126" s="31">
        <f t="shared" si="13"/>
        <v>10.387981247336484</v>
      </c>
      <c r="Q126" s="29">
        <f t="shared" si="14"/>
        <v>1.0841224097708215E-2</v>
      </c>
      <c r="R126" s="29">
        <f t="shared" si="14"/>
        <v>1.0181916915558007E-2</v>
      </c>
      <c r="S126" s="29">
        <f t="shared" si="14"/>
        <v>9.944899879048499E-3</v>
      </c>
      <c r="T126" s="29">
        <f t="shared" si="8"/>
        <v>9.4477711244177962E-3</v>
      </c>
      <c r="U126" s="29">
        <f t="shared" si="15"/>
        <v>9.8581959730080996E-3</v>
      </c>
      <c r="W126" s="28">
        <f t="shared" si="16"/>
        <v>3145</v>
      </c>
      <c r="X126" s="28">
        <f t="shared" si="9"/>
        <v>3179.0956497872926</v>
      </c>
      <c r="Y126" s="28">
        <f t="shared" si="10"/>
        <v>3211.4649375600384</v>
      </c>
      <c r="Z126" s="28">
        <f t="shared" si="11"/>
        <v>3243.4026348291477</v>
      </c>
      <c r="AA126" s="28">
        <f t="shared" si="12"/>
        <v>3274.0455605873472</v>
      </c>
    </row>
    <row r="127" spans="1:27" x14ac:dyDescent="0.25">
      <c r="A127" s="1">
        <v>122</v>
      </c>
      <c r="B127" t="s">
        <v>348</v>
      </c>
      <c r="C127" s="14" t="s">
        <v>463</v>
      </c>
      <c r="D127" s="14" t="s">
        <v>460</v>
      </c>
      <c r="E127" s="5">
        <v>7746</v>
      </c>
      <c r="F127" s="5">
        <v>7888</v>
      </c>
      <c r="G127" s="5">
        <v>7997</v>
      </c>
      <c r="I127" s="28">
        <v>7763.1063122923597</v>
      </c>
      <c r="J127" s="28">
        <v>7853.7624584717614</v>
      </c>
      <c r="K127" s="28">
        <v>7941.4784053156154</v>
      </c>
      <c r="L127" s="28">
        <v>8026.7441860465124</v>
      </c>
      <c r="M127" s="28">
        <v>8109.0697674418616</v>
      </c>
      <c r="N127" s="28">
        <v>8188.9451827242528</v>
      </c>
      <c r="O127" s="28">
        <v>8266.3704318936889</v>
      </c>
      <c r="P127" s="31">
        <f t="shared" si="13"/>
        <v>-55.521594684384581</v>
      </c>
      <c r="Q127" s="29">
        <f t="shared" si="14"/>
        <v>1.0736764161421686E-2</v>
      </c>
      <c r="R127" s="29">
        <f t="shared" si="14"/>
        <v>1.0256410256410303E-2</v>
      </c>
      <c r="S127" s="29">
        <f t="shared" si="14"/>
        <v>9.8501329465795519E-3</v>
      </c>
      <c r="T127" s="29">
        <f t="shared" si="8"/>
        <v>9.4548500987374582E-3</v>
      </c>
      <c r="U127" s="29">
        <f t="shared" si="15"/>
        <v>9.8537977672424389E-3</v>
      </c>
      <c r="W127" s="28">
        <f t="shared" si="16"/>
        <v>7997</v>
      </c>
      <c r="X127" s="28">
        <f t="shared" si="9"/>
        <v>8082.8619029988895</v>
      </c>
      <c r="Y127" s="28">
        <f t="shared" si="10"/>
        <v>8165.7630507219546</v>
      </c>
      <c r="Z127" s="28">
        <f t="shared" si="11"/>
        <v>8246.1969023818347</v>
      </c>
      <c r="AA127" s="28">
        <f t="shared" si="12"/>
        <v>8324.1634579785277</v>
      </c>
    </row>
    <row r="128" spans="1:27" x14ac:dyDescent="0.25">
      <c r="A128" s="1">
        <v>123</v>
      </c>
      <c r="B128" t="s">
        <v>349</v>
      </c>
      <c r="C128" s="14" t="s">
        <v>463</v>
      </c>
      <c r="D128" s="14" t="s">
        <v>460</v>
      </c>
      <c r="E128" s="5">
        <v>857</v>
      </c>
      <c r="F128" s="5">
        <v>861</v>
      </c>
      <c r="G128" s="5">
        <v>861</v>
      </c>
      <c r="I128" s="28">
        <v>861.15109343936388</v>
      </c>
      <c r="J128" s="28">
        <v>871.30218687872775</v>
      </c>
      <c r="K128" s="28">
        <v>880.60735586481121</v>
      </c>
      <c r="L128" s="28">
        <v>890.75844930417497</v>
      </c>
      <c r="M128" s="28">
        <v>899.21769383697824</v>
      </c>
      <c r="N128" s="28">
        <v>908.5228628230617</v>
      </c>
      <c r="O128" s="28">
        <v>916.98210735586485</v>
      </c>
      <c r="P128" s="31">
        <f t="shared" si="13"/>
        <v>19.607355864811211</v>
      </c>
      <c r="Q128" s="29">
        <f t="shared" si="14"/>
        <v>1.152737752161377E-2</v>
      </c>
      <c r="R128" s="29">
        <f t="shared" si="14"/>
        <v>9.4966761633429285E-3</v>
      </c>
      <c r="S128" s="29">
        <f t="shared" si="14"/>
        <v>1.0348071495766652E-2</v>
      </c>
      <c r="T128" s="29">
        <f t="shared" si="8"/>
        <v>9.3109869646182189E-3</v>
      </c>
      <c r="U128" s="29">
        <f t="shared" si="15"/>
        <v>9.7185782079092665E-3</v>
      </c>
      <c r="W128" s="28">
        <f t="shared" si="16"/>
        <v>861</v>
      </c>
      <c r="X128" s="28">
        <f t="shared" si="9"/>
        <v>870.92507204610945</v>
      </c>
      <c r="Y128" s="28">
        <f t="shared" si="10"/>
        <v>879.19596541786734</v>
      </c>
      <c r="Z128" s="28">
        <f t="shared" si="11"/>
        <v>888.29394812680107</v>
      </c>
      <c r="AA128" s="28">
        <f t="shared" si="12"/>
        <v>896.56484149855896</v>
      </c>
    </row>
    <row r="129" spans="1:27" x14ac:dyDescent="0.25">
      <c r="A129" s="1">
        <v>124</v>
      </c>
      <c r="B129" t="s">
        <v>350</v>
      </c>
      <c r="C129" s="14" t="s">
        <v>463</v>
      </c>
      <c r="D129" s="14" t="s">
        <v>459</v>
      </c>
      <c r="E129" s="5">
        <v>69275</v>
      </c>
      <c r="F129" s="5">
        <v>73005</v>
      </c>
      <c r="G129" s="5">
        <v>76552</v>
      </c>
      <c r="I129" s="28">
        <v>66528.679924923126</v>
      </c>
      <c r="J129" s="28">
        <v>67303.70380575856</v>
      </c>
      <c r="K129" s="28">
        <v>68056.41539874606</v>
      </c>
      <c r="L129" s="28">
        <v>68786.486582005513</v>
      </c>
      <c r="M129" s="28">
        <v>69494.245477417033</v>
      </c>
      <c r="N129" s="28">
        <v>70179.363963100506</v>
      </c>
      <c r="O129" s="28">
        <v>70841.513917175835</v>
      </c>
      <c r="P129" s="31">
        <f t="shared" si="13"/>
        <v>-8495.5846012539405</v>
      </c>
      <c r="Q129" s="29">
        <f t="shared" si="14"/>
        <v>1.0727441035234203E-2</v>
      </c>
      <c r="R129" s="29">
        <f t="shared" si="14"/>
        <v>1.028921421313978E-2</v>
      </c>
      <c r="S129" s="29">
        <f t="shared" si="14"/>
        <v>9.8586362219892105E-3</v>
      </c>
      <c r="T129" s="29">
        <f t="shared" si="8"/>
        <v>9.4351090788380356E-3</v>
      </c>
      <c r="U129" s="29">
        <f t="shared" si="15"/>
        <v>9.8609865046556753E-3</v>
      </c>
      <c r="W129" s="28">
        <f t="shared" si="16"/>
        <v>76552</v>
      </c>
      <c r="X129" s="28">
        <f t="shared" si="9"/>
        <v>77373.207066129253</v>
      </c>
      <c r="Y129" s="28">
        <f t="shared" si="10"/>
        <v>78169.316567990289</v>
      </c>
      <c r="Z129" s="28">
        <f t="shared" si="11"/>
        <v>78939.959423755616</v>
      </c>
      <c r="AA129" s="28">
        <f t="shared" si="12"/>
        <v>79684.766551597801</v>
      </c>
    </row>
    <row r="130" spans="1:27" x14ac:dyDescent="0.25">
      <c r="A130" s="1">
        <v>125</v>
      </c>
      <c r="B130" t="s">
        <v>351</v>
      </c>
      <c r="C130" s="14" t="s">
        <v>464</v>
      </c>
      <c r="D130" s="14" t="s">
        <v>460</v>
      </c>
      <c r="E130" s="5">
        <v>1051</v>
      </c>
      <c r="F130" s="5">
        <v>1053</v>
      </c>
      <c r="G130" s="5">
        <v>1102</v>
      </c>
      <c r="I130" s="28">
        <v>1016.1623258631132</v>
      </c>
      <c r="J130" s="28">
        <v>1027.7165354330707</v>
      </c>
      <c r="K130" s="28">
        <v>1039.2707450030284</v>
      </c>
      <c r="L130" s="28">
        <v>1050.2168382798304</v>
      </c>
      <c r="M130" s="28">
        <v>1061.1629315566322</v>
      </c>
      <c r="N130" s="28">
        <v>1071.5009085402785</v>
      </c>
      <c r="O130" s="28">
        <v>1081.8388855239248</v>
      </c>
      <c r="P130" s="31">
        <f t="shared" si="13"/>
        <v>-62.729254996971576</v>
      </c>
      <c r="Q130" s="29">
        <f t="shared" si="14"/>
        <v>1.0532475131656002E-2</v>
      </c>
      <c r="R130" s="29">
        <f t="shared" si="14"/>
        <v>1.0422698320787337E-2</v>
      </c>
      <c r="S130" s="29">
        <f t="shared" si="14"/>
        <v>9.7421203438395523E-3</v>
      </c>
      <c r="T130" s="29">
        <f t="shared" si="8"/>
        <v>9.648127128263349E-3</v>
      </c>
      <c r="U130" s="29">
        <f t="shared" si="15"/>
        <v>9.9376485976300794E-3</v>
      </c>
      <c r="W130" s="28">
        <f t="shared" si="16"/>
        <v>1102</v>
      </c>
      <c r="X130" s="28">
        <f t="shared" si="9"/>
        <v>1113.6067875950848</v>
      </c>
      <c r="Y130" s="28">
        <f t="shared" si="10"/>
        <v>1125.2135751901694</v>
      </c>
      <c r="Z130" s="28">
        <f t="shared" si="11"/>
        <v>1136.1755412521939</v>
      </c>
      <c r="AA130" s="28">
        <f t="shared" si="12"/>
        <v>1147.1375073142185</v>
      </c>
    </row>
    <row r="131" spans="1:27" x14ac:dyDescent="0.25">
      <c r="A131" s="1">
        <v>126</v>
      </c>
      <c r="B131" t="s">
        <v>352</v>
      </c>
      <c r="C131" s="14" t="s">
        <v>463</v>
      </c>
      <c r="D131" s="14" t="s">
        <v>459</v>
      </c>
      <c r="E131" s="5">
        <v>2632</v>
      </c>
      <c r="F131" s="5">
        <v>2704</v>
      </c>
      <c r="G131" s="5">
        <v>2791</v>
      </c>
      <c r="I131" s="28">
        <v>2577.8605822187251</v>
      </c>
      <c r="J131" s="28">
        <v>2607.9195908733282</v>
      </c>
      <c r="K131" s="28">
        <v>2637.1770259638079</v>
      </c>
      <c r="L131" s="28">
        <v>2665.2321007081036</v>
      </c>
      <c r="M131" s="28">
        <v>2692.8863886703384</v>
      </c>
      <c r="N131" s="28">
        <v>2719.3383162863884</v>
      </c>
      <c r="O131" s="28">
        <v>2744.9886703383163</v>
      </c>
      <c r="P131" s="31">
        <f t="shared" si="13"/>
        <v>-153.82297403619214</v>
      </c>
      <c r="Q131" s="29">
        <f t="shared" si="14"/>
        <v>1.0638297872340408E-2</v>
      </c>
      <c r="R131" s="29">
        <f t="shared" si="14"/>
        <v>1.0375939849624179E-2</v>
      </c>
      <c r="S131" s="29">
        <f t="shared" si="14"/>
        <v>9.8228903110580395E-3</v>
      </c>
      <c r="T131" s="29">
        <f t="shared" si="8"/>
        <v>9.4325718496685047E-3</v>
      </c>
      <c r="U131" s="29">
        <f t="shared" si="15"/>
        <v>9.877134003450241E-3</v>
      </c>
      <c r="W131" s="28">
        <f t="shared" si="16"/>
        <v>2791</v>
      </c>
      <c r="X131" s="28">
        <f t="shared" si="9"/>
        <v>2820.6914893617022</v>
      </c>
      <c r="Y131" s="28">
        <f t="shared" si="10"/>
        <v>2849.958814589666</v>
      </c>
      <c r="Z131" s="28">
        <f t="shared" si="11"/>
        <v>2877.9536474164129</v>
      </c>
      <c r="AA131" s="28">
        <f t="shared" si="12"/>
        <v>2905.1001519756842</v>
      </c>
    </row>
    <row r="132" spans="1:27" x14ac:dyDescent="0.25">
      <c r="A132" s="1">
        <v>127</v>
      </c>
      <c r="B132" t="s">
        <v>353</v>
      </c>
      <c r="C132" s="14" t="s">
        <v>463</v>
      </c>
      <c r="D132" s="14" t="s">
        <v>458</v>
      </c>
      <c r="E132" s="5">
        <v>4326</v>
      </c>
      <c r="F132" s="5">
        <v>4464</v>
      </c>
      <c r="G132" s="5">
        <v>4618</v>
      </c>
      <c r="I132" s="28">
        <v>4266.0811327975507</v>
      </c>
      <c r="J132" s="28">
        <v>4315.5491771909683</v>
      </c>
      <c r="K132" s="28">
        <v>4363.9418293149638</v>
      </c>
      <c r="L132" s="28">
        <v>4410.7213930348262</v>
      </c>
      <c r="M132" s="28">
        <v>4455.8878683505545</v>
      </c>
      <c r="N132" s="28">
        <v>4499.9789513968617</v>
      </c>
      <c r="O132" s="28">
        <v>4542.4569460390358</v>
      </c>
      <c r="P132" s="31">
        <f t="shared" si="13"/>
        <v>-254.0581706850362</v>
      </c>
      <c r="Q132" s="29">
        <f t="shared" si="14"/>
        <v>1.0719566288812257E-2</v>
      </c>
      <c r="R132" s="29">
        <f t="shared" si="14"/>
        <v>1.0240156040472839E-2</v>
      </c>
      <c r="S132" s="29">
        <f t="shared" si="14"/>
        <v>9.8950162905756568E-3</v>
      </c>
      <c r="T132" s="29">
        <f t="shared" si="8"/>
        <v>9.4395985183415663E-3</v>
      </c>
      <c r="U132" s="29">
        <f t="shared" si="15"/>
        <v>9.8582569497966867E-3</v>
      </c>
      <c r="W132" s="28">
        <f t="shared" si="16"/>
        <v>4618</v>
      </c>
      <c r="X132" s="28">
        <f t="shared" si="9"/>
        <v>4667.5029571217347</v>
      </c>
      <c r="Y132" s="28">
        <f t="shared" si="10"/>
        <v>4715.2989157220291</v>
      </c>
      <c r="Z132" s="28">
        <f t="shared" si="11"/>
        <v>4761.956875308033</v>
      </c>
      <c r="AA132" s="28">
        <f t="shared" si="12"/>
        <v>4806.9078363725966</v>
      </c>
    </row>
    <row r="133" spans="1:27" x14ac:dyDescent="0.25">
      <c r="A133" s="1">
        <v>128</v>
      </c>
      <c r="B133" t="s">
        <v>354</v>
      </c>
      <c r="C133" s="14" t="s">
        <v>463</v>
      </c>
      <c r="D133" s="14" t="s">
        <v>459</v>
      </c>
      <c r="E133" s="5">
        <v>1227</v>
      </c>
      <c r="F133" s="5">
        <v>1208</v>
      </c>
      <c r="G133" s="5">
        <v>1249</v>
      </c>
      <c r="I133" s="28">
        <v>1165.1678975873954</v>
      </c>
      <c r="J133" s="28">
        <v>1178.7690792712949</v>
      </c>
      <c r="K133" s="28">
        <v>1191.8035450516986</v>
      </c>
      <c r="L133" s="28">
        <v>1204.8380108321023</v>
      </c>
      <c r="M133" s="28">
        <v>1216.7390448055144</v>
      </c>
      <c r="N133" s="28">
        <v>1229.2067946824225</v>
      </c>
      <c r="O133" s="28">
        <v>1240.5411127523387</v>
      </c>
      <c r="P133" s="31">
        <f t="shared" si="13"/>
        <v>-57.19645494830138</v>
      </c>
      <c r="Q133" s="29">
        <f t="shared" si="14"/>
        <v>1.0936757013789796E-2</v>
      </c>
      <c r="R133" s="29">
        <f t="shared" si="14"/>
        <v>9.8777046095954255E-3</v>
      </c>
      <c r="S133" s="29">
        <f t="shared" si="14"/>
        <v>1.0246856078248864E-2</v>
      </c>
      <c r="T133" s="29">
        <f t="shared" si="8"/>
        <v>9.2208390963576959E-3</v>
      </c>
      <c r="U133" s="29">
        <f t="shared" si="15"/>
        <v>9.7817999280673269E-3</v>
      </c>
      <c r="W133" s="28">
        <f t="shared" si="16"/>
        <v>1249</v>
      </c>
      <c r="X133" s="28">
        <f t="shared" si="9"/>
        <v>1262.6600095102233</v>
      </c>
      <c r="Y133" s="28">
        <f t="shared" si="10"/>
        <v>1275.1321921065144</v>
      </c>
      <c r="Z133" s="28">
        <f t="shared" si="11"/>
        <v>1288.1982881597719</v>
      </c>
      <c r="AA133" s="28">
        <f t="shared" si="12"/>
        <v>1300.0765572990965</v>
      </c>
    </row>
    <row r="134" spans="1:27" x14ac:dyDescent="0.25">
      <c r="A134" s="1">
        <v>129</v>
      </c>
      <c r="B134" t="s">
        <v>355</v>
      </c>
      <c r="C134" s="14" t="s">
        <v>464</v>
      </c>
      <c r="D134" s="14" t="s">
        <v>460</v>
      </c>
      <c r="E134" s="5">
        <v>4325</v>
      </c>
      <c r="F134" s="5">
        <v>4317</v>
      </c>
      <c r="G134" s="5">
        <v>4302</v>
      </c>
      <c r="I134" s="28">
        <v>4381.6378656748448</v>
      </c>
      <c r="J134" s="28">
        <v>4432.7275588298407</v>
      </c>
      <c r="K134" s="28">
        <v>4482.269079464988</v>
      </c>
      <c r="L134" s="28">
        <v>4530.2624275802873</v>
      </c>
      <c r="M134" s="28">
        <v>4577.0172376797082</v>
      </c>
      <c r="N134" s="28">
        <v>4621.9142407553109</v>
      </c>
      <c r="O134" s="28">
        <v>5190.9289527291148</v>
      </c>
      <c r="P134" s="31">
        <f t="shared" si="13"/>
        <v>180.26907946498795</v>
      </c>
      <c r="Q134" s="29">
        <f t="shared" si="14"/>
        <v>1.0707377728654327E-2</v>
      </c>
      <c r="R134" s="29">
        <f t="shared" si="14"/>
        <v>1.0320552252067577E-2</v>
      </c>
      <c r="S134" s="29">
        <f t="shared" si="14"/>
        <v>9.8092274387769109E-3</v>
      </c>
      <c r="T134" s="29">
        <f t="shared" si="14"/>
        <v>0.12311234746770547</v>
      </c>
      <c r="U134" s="29">
        <f t="shared" si="15"/>
        <v>4.7747375719516649E-2</v>
      </c>
      <c r="W134" s="28">
        <f t="shared" si="16"/>
        <v>4302</v>
      </c>
      <c r="X134" s="28">
        <f t="shared" ref="X134:X197" si="17">W134*(1+Q134)</f>
        <v>4348.0631389886712</v>
      </c>
      <c r="Y134" s="28">
        <f t="shared" ref="Y134:Y197" si="18">X134*(1+R134)</f>
        <v>4392.9375518098923</v>
      </c>
      <c r="Z134" s="28">
        <f t="shared" ref="Z134:Z197" si="19">Y134*(1+S134)</f>
        <v>4436.0288753799396</v>
      </c>
      <c r="AA134" s="28">
        <f t="shared" ref="AA134:AA197" si="20">Z134*(1+T134)</f>
        <v>4982.1588036624889</v>
      </c>
    </row>
    <row r="135" spans="1:27" x14ac:dyDescent="0.25">
      <c r="A135" s="1">
        <v>130</v>
      </c>
      <c r="B135" t="s">
        <v>356</v>
      </c>
      <c r="C135" s="14" t="s">
        <v>465</v>
      </c>
      <c r="D135" s="14" t="s">
        <v>458</v>
      </c>
      <c r="E135" s="5">
        <v>704</v>
      </c>
      <c r="F135" s="5">
        <v>733</v>
      </c>
      <c r="G135" s="5">
        <v>735</v>
      </c>
      <c r="I135" s="28">
        <v>714.81123244929802</v>
      </c>
      <c r="J135" s="28">
        <v>723.07176287051482</v>
      </c>
      <c r="K135" s="28">
        <v>731.33229329173173</v>
      </c>
      <c r="L135" s="28">
        <v>739.04212168486742</v>
      </c>
      <c r="M135" s="28">
        <v>746.75195007800312</v>
      </c>
      <c r="N135" s="28">
        <v>753.91107644305771</v>
      </c>
      <c r="O135" s="28">
        <v>761.0702028081123</v>
      </c>
      <c r="P135" s="31">
        <f t="shared" ref="P135:P198" si="21">K135-G135</f>
        <v>-3.6677067082682697</v>
      </c>
      <c r="Q135" s="29">
        <f t="shared" ref="Q135:T198" si="22">(L135-K135)/K135</f>
        <v>1.0542168674698753E-2</v>
      </c>
      <c r="R135" s="29">
        <f t="shared" si="22"/>
        <v>1.043219076005957E-2</v>
      </c>
      <c r="S135" s="29">
        <f t="shared" si="22"/>
        <v>9.5870206489675341E-3</v>
      </c>
      <c r="T135" s="29">
        <f t="shared" si="22"/>
        <v>9.4959824689554249E-3</v>
      </c>
      <c r="U135" s="29">
        <f t="shared" ref="U135:U198" si="23">AVERAGE(R135:T135)</f>
        <v>9.8383979593275103E-3</v>
      </c>
      <c r="W135" s="28">
        <f t="shared" ref="W135:W198" si="24">G135</f>
        <v>735</v>
      </c>
      <c r="X135" s="28">
        <f t="shared" si="17"/>
        <v>742.74849397590356</v>
      </c>
      <c r="Y135" s="28">
        <f t="shared" si="18"/>
        <v>750.49698795180711</v>
      </c>
      <c r="Z135" s="28">
        <f t="shared" si="19"/>
        <v>757.69201807228899</v>
      </c>
      <c r="AA135" s="28">
        <f t="shared" si="20"/>
        <v>764.88704819277086</v>
      </c>
    </row>
    <row r="136" spans="1:27" x14ac:dyDescent="0.25">
      <c r="A136" s="1">
        <v>131</v>
      </c>
      <c r="B136" t="s">
        <v>357</v>
      </c>
      <c r="C136" s="14" t="s">
        <v>463</v>
      </c>
      <c r="D136" s="14" t="s">
        <v>459</v>
      </c>
      <c r="E136" s="5">
        <v>11301</v>
      </c>
      <c r="F136" s="5">
        <v>11404</v>
      </c>
      <c r="G136" s="5">
        <v>11541</v>
      </c>
      <c r="I136" s="28">
        <v>11347.189670591742</v>
      </c>
      <c r="J136" s="28">
        <v>11479.201743926071</v>
      </c>
      <c r="K136" s="28">
        <v>11607.453979728722</v>
      </c>
      <c r="L136" s="28">
        <v>11731.946377999702</v>
      </c>
      <c r="M136" s="28">
        <v>11853.096698464749</v>
      </c>
      <c r="N136" s="28">
        <v>11969.233902220896</v>
      </c>
      <c r="O136" s="28">
        <v>12095.330505686898</v>
      </c>
      <c r="P136" s="31">
        <f t="shared" si="21"/>
        <v>66.453979728721606</v>
      </c>
      <c r="Q136" s="29">
        <f t="shared" si="22"/>
        <v>1.0725211445024412E-2</v>
      </c>
      <c r="R136" s="29">
        <f t="shared" si="22"/>
        <v>1.0326532065662515E-2</v>
      </c>
      <c r="S136" s="29">
        <f t="shared" si="22"/>
        <v>9.7980474394669618E-3</v>
      </c>
      <c r="T136" s="29">
        <f t="shared" si="22"/>
        <v>1.0535060513990301E-2</v>
      </c>
      <c r="U136" s="29">
        <f t="shared" si="23"/>
        <v>1.0219880006373258E-2</v>
      </c>
      <c r="W136" s="28">
        <f t="shared" si="24"/>
        <v>11541</v>
      </c>
      <c r="X136" s="28">
        <f t="shared" si="17"/>
        <v>11664.779665287027</v>
      </c>
      <c r="Y136" s="28">
        <f t="shared" si="18"/>
        <v>11785.236386539502</v>
      </c>
      <c r="Z136" s="28">
        <f t="shared" si="19"/>
        <v>11900.708691740148</v>
      </c>
      <c r="AA136" s="28">
        <f t="shared" si="20"/>
        <v>12026.083377967001</v>
      </c>
    </row>
    <row r="137" spans="1:27" x14ac:dyDescent="0.25">
      <c r="A137" s="1">
        <v>132</v>
      </c>
      <c r="B137" t="s">
        <v>358</v>
      </c>
      <c r="C137" s="14" t="s">
        <v>463</v>
      </c>
      <c r="D137" s="14" t="s">
        <v>460</v>
      </c>
      <c r="E137" s="5">
        <v>785</v>
      </c>
      <c r="F137" s="5">
        <v>789</v>
      </c>
      <c r="G137" s="5">
        <v>791</v>
      </c>
      <c r="I137" s="28">
        <v>748.76138433515484</v>
      </c>
      <c r="J137" s="28">
        <v>757.52276867030969</v>
      </c>
      <c r="K137" s="28">
        <v>765.61020036429875</v>
      </c>
      <c r="L137" s="28">
        <v>774.37158469945359</v>
      </c>
      <c r="M137" s="28">
        <v>782.45901639344265</v>
      </c>
      <c r="N137" s="28">
        <v>789.87249544626593</v>
      </c>
      <c r="O137" s="28">
        <v>797.28597449908932</v>
      </c>
      <c r="P137" s="31">
        <f t="shared" si="21"/>
        <v>-25.389799635701252</v>
      </c>
      <c r="Q137" s="29">
        <f t="shared" si="22"/>
        <v>1.1443661971831007E-2</v>
      </c>
      <c r="R137" s="29">
        <f t="shared" si="22"/>
        <v>1.0443864229764999E-2</v>
      </c>
      <c r="S137" s="29">
        <f t="shared" si="22"/>
        <v>9.4745908699396583E-3</v>
      </c>
      <c r="T137" s="29">
        <f t="shared" si="22"/>
        <v>9.3856655290103352E-3</v>
      </c>
      <c r="U137" s="29">
        <f t="shared" si="23"/>
        <v>9.7680402095716642E-3</v>
      </c>
      <c r="W137" s="28">
        <f t="shared" si="24"/>
        <v>791</v>
      </c>
      <c r="X137" s="28">
        <f t="shared" si="17"/>
        <v>800.05193661971828</v>
      </c>
      <c r="Y137" s="28">
        <f t="shared" si="18"/>
        <v>808.40757042253517</v>
      </c>
      <c r="Z137" s="28">
        <f t="shared" si="19"/>
        <v>816.06690140845058</v>
      </c>
      <c r="AA137" s="28">
        <f t="shared" si="20"/>
        <v>823.72623239436609</v>
      </c>
    </row>
    <row r="138" spans="1:27" x14ac:dyDescent="0.25">
      <c r="A138" s="1">
        <v>133</v>
      </c>
      <c r="B138" t="s">
        <v>359</v>
      </c>
      <c r="C138" s="14" t="s">
        <v>463</v>
      </c>
      <c r="D138" s="14" t="s">
        <v>459</v>
      </c>
      <c r="E138" s="5">
        <v>1692</v>
      </c>
      <c r="F138" s="5">
        <v>1717</v>
      </c>
      <c r="G138" s="5">
        <v>1751</v>
      </c>
      <c r="I138" s="28">
        <v>1701.6454694323145</v>
      </c>
      <c r="J138" s="28">
        <v>1721.3733624454148</v>
      </c>
      <c r="K138" s="28">
        <v>1740.6424672489084</v>
      </c>
      <c r="L138" s="28">
        <v>1759.4527838427948</v>
      </c>
      <c r="M138" s="28">
        <v>1777.3455240174674</v>
      </c>
      <c r="N138" s="28">
        <v>1794.7794759825329</v>
      </c>
      <c r="O138" s="28">
        <v>1811.7546397379913</v>
      </c>
      <c r="P138" s="31">
        <f t="shared" si="21"/>
        <v>-10.35753275109164</v>
      </c>
      <c r="Q138" s="29">
        <f t="shared" si="22"/>
        <v>1.0806536636794935E-2</v>
      </c>
      <c r="R138" s="29">
        <f t="shared" si="22"/>
        <v>1.0169491525423765E-2</v>
      </c>
      <c r="S138" s="29">
        <f t="shared" si="22"/>
        <v>9.8089829633453713E-3</v>
      </c>
      <c r="T138" s="29">
        <f t="shared" si="22"/>
        <v>9.4580777096114014E-3</v>
      </c>
      <c r="U138" s="29">
        <f t="shared" si="23"/>
        <v>9.8121840661268469E-3</v>
      </c>
      <c r="W138" s="28">
        <f t="shared" si="24"/>
        <v>1751</v>
      </c>
      <c r="X138" s="28">
        <f t="shared" si="17"/>
        <v>1769.9222456510279</v>
      </c>
      <c r="Y138" s="28">
        <f t="shared" si="18"/>
        <v>1787.9214549288351</v>
      </c>
      <c r="Z138" s="28">
        <f t="shared" si="19"/>
        <v>1805.4591460200318</v>
      </c>
      <c r="AA138" s="28">
        <f t="shared" si="20"/>
        <v>1822.5353189246177</v>
      </c>
    </row>
    <row r="139" spans="1:27" x14ac:dyDescent="0.25">
      <c r="A139" s="1">
        <v>134</v>
      </c>
      <c r="B139" t="s">
        <v>360</v>
      </c>
      <c r="C139" s="14" t="s">
        <v>463</v>
      </c>
      <c r="D139" s="14" t="s">
        <v>460</v>
      </c>
      <c r="E139" s="5">
        <v>3418</v>
      </c>
      <c r="F139" s="5">
        <v>3494</v>
      </c>
      <c r="G139" s="5">
        <v>3894</v>
      </c>
      <c r="I139" s="28">
        <v>3395.0329787234045</v>
      </c>
      <c r="J139" s="28">
        <v>3434.2819148936173</v>
      </c>
      <c r="K139" s="28">
        <v>3472.9361702127662</v>
      </c>
      <c r="L139" s="28">
        <v>3509.8063829787234</v>
      </c>
      <c r="M139" s="28">
        <v>3546.0819148936171</v>
      </c>
      <c r="N139" s="28">
        <v>3581.1680851063834</v>
      </c>
      <c r="O139" s="28">
        <v>3615.0648936170214</v>
      </c>
      <c r="P139" s="31">
        <f t="shared" si="21"/>
        <v>-421.06382978723377</v>
      </c>
      <c r="Q139" s="29">
        <f t="shared" si="22"/>
        <v>1.0616438356164297E-2</v>
      </c>
      <c r="R139" s="29">
        <f t="shared" si="22"/>
        <v>1.0335479498475113E-2</v>
      </c>
      <c r="S139" s="29">
        <f t="shared" si="22"/>
        <v>9.894348482307665E-3</v>
      </c>
      <c r="T139" s="29">
        <f t="shared" si="22"/>
        <v>9.4652939222848818E-3</v>
      </c>
      <c r="U139" s="29">
        <f t="shared" si="23"/>
        <v>9.8983739676892207E-3</v>
      </c>
      <c r="W139" s="28">
        <f t="shared" si="24"/>
        <v>3894</v>
      </c>
      <c r="X139" s="28">
        <f t="shared" si="17"/>
        <v>3935.3404109589032</v>
      </c>
      <c r="Y139" s="28">
        <f t="shared" si="18"/>
        <v>3976.0140410958898</v>
      </c>
      <c r="Z139" s="28">
        <f t="shared" si="19"/>
        <v>4015.3541095890409</v>
      </c>
      <c r="AA139" s="28">
        <f t="shared" si="20"/>
        <v>4053.3606164383555</v>
      </c>
    </row>
    <row r="140" spans="1:27" x14ac:dyDescent="0.25">
      <c r="A140" s="1">
        <v>135</v>
      </c>
      <c r="B140" t="s">
        <v>361</v>
      </c>
      <c r="C140" s="14" t="s">
        <v>464</v>
      </c>
      <c r="D140" s="14" t="s">
        <v>460</v>
      </c>
      <c r="E140" s="5">
        <v>4621</v>
      </c>
      <c r="F140" s="5">
        <v>4802</v>
      </c>
      <c r="G140" s="5">
        <v>4913</v>
      </c>
      <c r="I140" s="28">
        <v>4526.1258741258744</v>
      </c>
      <c r="J140" s="28">
        <v>4578.6480186480185</v>
      </c>
      <c r="K140" s="28">
        <v>4629.9673659673663</v>
      </c>
      <c r="L140" s="28">
        <v>4679.6829836829838</v>
      </c>
      <c r="M140" s="28">
        <v>4727.7948717948721</v>
      </c>
      <c r="N140" s="28">
        <v>4774.30303030303</v>
      </c>
      <c r="O140" s="28">
        <v>4819.6083916083917</v>
      </c>
      <c r="P140" s="31">
        <f t="shared" si="21"/>
        <v>-283.03263403263372</v>
      </c>
      <c r="Q140" s="29">
        <f t="shared" si="22"/>
        <v>1.0737790093522652E-2</v>
      </c>
      <c r="R140" s="29">
        <f t="shared" si="22"/>
        <v>1.0281014393420173E-2</v>
      </c>
      <c r="S140" s="29">
        <f t="shared" si="22"/>
        <v>9.8371777476253964E-3</v>
      </c>
      <c r="T140" s="29">
        <f t="shared" si="22"/>
        <v>9.4894188780652398E-3</v>
      </c>
      <c r="U140" s="29">
        <f t="shared" si="23"/>
        <v>9.8692036730369369E-3</v>
      </c>
      <c r="W140" s="28">
        <f t="shared" si="24"/>
        <v>4913</v>
      </c>
      <c r="X140" s="28">
        <f t="shared" si="17"/>
        <v>4965.7547627294762</v>
      </c>
      <c r="Y140" s="28">
        <f t="shared" si="18"/>
        <v>5016.8077589192926</v>
      </c>
      <c r="Z140" s="28">
        <f t="shared" si="19"/>
        <v>5066.1589885694475</v>
      </c>
      <c r="AA140" s="28">
        <f t="shared" si="20"/>
        <v>5114.2338933148585</v>
      </c>
    </row>
    <row r="141" spans="1:27" x14ac:dyDescent="0.25">
      <c r="A141" s="1">
        <v>136</v>
      </c>
      <c r="B141" t="s">
        <v>362</v>
      </c>
      <c r="C141" s="14" t="s">
        <v>463</v>
      </c>
      <c r="D141" s="14" t="s">
        <v>459</v>
      </c>
      <c r="E141" s="5">
        <v>990</v>
      </c>
      <c r="F141" s="5">
        <v>1002</v>
      </c>
      <c r="G141" s="5">
        <v>1015</v>
      </c>
      <c r="I141" s="28">
        <v>991.60820045558091</v>
      </c>
      <c r="J141" s="28">
        <v>1003.2164009111618</v>
      </c>
      <c r="K141" s="28">
        <v>1014.3781321184512</v>
      </c>
      <c r="L141" s="28">
        <v>1025.5398633257403</v>
      </c>
      <c r="M141" s="28">
        <v>1035.8086560364466</v>
      </c>
      <c r="N141" s="28">
        <v>1046.0774487471526</v>
      </c>
      <c r="O141" s="28">
        <v>1055.4533029612755</v>
      </c>
      <c r="P141" s="31">
        <f t="shared" si="21"/>
        <v>-0.62186788154883743</v>
      </c>
      <c r="Q141" s="29">
        <f t="shared" si="22"/>
        <v>1.1003521126760379E-2</v>
      </c>
      <c r="R141" s="29">
        <f t="shared" si="22"/>
        <v>1.001306051371368E-2</v>
      </c>
      <c r="S141" s="29">
        <f t="shared" si="22"/>
        <v>9.9137931034481933E-3</v>
      </c>
      <c r="T141" s="29">
        <f t="shared" si="22"/>
        <v>8.9628681177976021E-3</v>
      </c>
      <c r="U141" s="29">
        <f t="shared" si="23"/>
        <v>9.6299072449864912E-3</v>
      </c>
      <c r="W141" s="28">
        <f t="shared" si="24"/>
        <v>1015</v>
      </c>
      <c r="X141" s="28">
        <f t="shared" si="17"/>
        <v>1026.1685739436616</v>
      </c>
      <c r="Y141" s="28">
        <f t="shared" si="18"/>
        <v>1036.4436619718308</v>
      </c>
      <c r="Z141" s="28">
        <f t="shared" si="19"/>
        <v>1046.7187499999995</v>
      </c>
      <c r="AA141" s="28">
        <f t="shared" si="20"/>
        <v>1056.1003521126754</v>
      </c>
    </row>
    <row r="142" spans="1:27" x14ac:dyDescent="0.25">
      <c r="A142" s="1">
        <v>137</v>
      </c>
      <c r="B142" t="s">
        <v>363</v>
      </c>
      <c r="C142" s="14" t="s">
        <v>463</v>
      </c>
      <c r="D142" s="14" t="s">
        <v>458</v>
      </c>
      <c r="E142" s="5">
        <v>22571</v>
      </c>
      <c r="F142" s="5">
        <v>22912</v>
      </c>
      <c r="G142" s="5">
        <v>23574</v>
      </c>
      <c r="I142" s="28">
        <v>22455.584456207893</v>
      </c>
      <c r="J142" s="28">
        <v>22717.161453320503</v>
      </c>
      <c r="K142" s="28">
        <v>22971.264821944176</v>
      </c>
      <c r="L142" s="28">
        <v>23273.150737775857</v>
      </c>
      <c r="M142" s="28">
        <v>23568.164986963293</v>
      </c>
      <c r="N142" s="28">
        <v>23856.788040735941</v>
      </c>
      <c r="O142" s="28">
        <v>24138.427627265137</v>
      </c>
      <c r="P142" s="31">
        <f t="shared" si="21"/>
        <v>-602.73517805582378</v>
      </c>
      <c r="Q142" s="29">
        <f t="shared" si="22"/>
        <v>1.3141893499190035E-2</v>
      </c>
      <c r="R142" s="29">
        <f t="shared" si="22"/>
        <v>1.2676162867307127E-2</v>
      </c>
      <c r="S142" s="29">
        <f t="shared" si="22"/>
        <v>1.2246309966528977E-2</v>
      </c>
      <c r="T142" s="29">
        <f t="shared" si="22"/>
        <v>1.1805427706709339E-2</v>
      </c>
      <c r="U142" s="29">
        <f t="shared" si="23"/>
        <v>1.2242633513515148E-2</v>
      </c>
      <c r="W142" s="28">
        <f t="shared" si="24"/>
        <v>23574</v>
      </c>
      <c r="X142" s="28">
        <f t="shared" si="17"/>
        <v>23883.806997349908</v>
      </c>
      <c r="Y142" s="28">
        <f t="shared" si="18"/>
        <v>24186.562024739644</v>
      </c>
      <c r="Z142" s="28">
        <f t="shared" si="19"/>
        <v>24482.758160319281</v>
      </c>
      <c r="AA142" s="28">
        <f t="shared" si="20"/>
        <v>24771.787591841781</v>
      </c>
    </row>
    <row r="143" spans="1:27" x14ac:dyDescent="0.25">
      <c r="A143" s="1">
        <v>138</v>
      </c>
      <c r="B143" t="s">
        <v>364</v>
      </c>
      <c r="C143" s="14" t="s">
        <v>463</v>
      </c>
      <c r="D143" s="14" t="s">
        <v>458</v>
      </c>
      <c r="E143" s="5">
        <v>1193</v>
      </c>
      <c r="F143" s="5">
        <v>1198</v>
      </c>
      <c r="G143" s="5">
        <v>1236</v>
      </c>
      <c r="I143" s="28">
        <v>1193.9479905437352</v>
      </c>
      <c r="J143" s="28">
        <v>1207.8959810874703</v>
      </c>
      <c r="K143" s="28">
        <v>1221.1465721040188</v>
      </c>
      <c r="L143" s="28">
        <v>1234.3971631205673</v>
      </c>
      <c r="M143" s="28">
        <v>1246.950354609929</v>
      </c>
      <c r="N143" s="28">
        <v>1259.5035460992908</v>
      </c>
      <c r="O143" s="28">
        <v>1271.3593380614657</v>
      </c>
      <c r="P143" s="31">
        <f t="shared" si="21"/>
        <v>-14.853427895981213</v>
      </c>
      <c r="Q143" s="29">
        <f t="shared" si="22"/>
        <v>1.0850942318675049E-2</v>
      </c>
      <c r="R143" s="29">
        <f t="shared" si="22"/>
        <v>1.0169491525423792E-2</v>
      </c>
      <c r="S143" s="29">
        <f t="shared" si="22"/>
        <v>1.0067114093959793E-2</v>
      </c>
      <c r="T143" s="29">
        <f t="shared" si="22"/>
        <v>9.4130675526023742E-3</v>
      </c>
      <c r="U143" s="29">
        <f t="shared" si="23"/>
        <v>9.8832243906619866E-3</v>
      </c>
      <c r="W143" s="28">
        <f t="shared" si="24"/>
        <v>1236</v>
      </c>
      <c r="X143" s="28">
        <f t="shared" si="17"/>
        <v>1249.4117647058824</v>
      </c>
      <c r="Y143" s="28">
        <f t="shared" si="18"/>
        <v>1262.1176470588236</v>
      </c>
      <c r="Z143" s="28">
        <f t="shared" si="19"/>
        <v>1274.8235294117651</v>
      </c>
      <c r="AA143" s="28">
        <f t="shared" si="20"/>
        <v>1286.8235294117649</v>
      </c>
    </row>
    <row r="144" spans="1:27" x14ac:dyDescent="0.25">
      <c r="A144" s="1">
        <v>139</v>
      </c>
      <c r="B144" t="s">
        <v>365</v>
      </c>
      <c r="C144" s="14" t="s">
        <v>463</v>
      </c>
      <c r="D144" s="14" t="s">
        <v>458</v>
      </c>
      <c r="E144" s="5">
        <v>4222</v>
      </c>
      <c r="F144" s="5">
        <v>4284</v>
      </c>
      <c r="G144" s="5">
        <v>4320</v>
      </c>
      <c r="I144" s="28">
        <v>4230.6908298133258</v>
      </c>
      <c r="J144" s="28">
        <v>4286.8756357935872</v>
      </c>
      <c r="K144" s="28">
        <v>4334.7959968830355</v>
      </c>
      <c r="L144" s="28">
        <v>5560.8682758744717</v>
      </c>
      <c r="M144" s="28">
        <v>5618.0699156914097</v>
      </c>
      <c r="N144" s="28">
        <v>5673.461377033128</v>
      </c>
      <c r="O144" s="28">
        <v>5727.0426598996264</v>
      </c>
      <c r="P144" s="31">
        <f t="shared" si="21"/>
        <v>14.795996883035514</v>
      </c>
      <c r="Q144" s="29">
        <f t="shared" si="22"/>
        <v>0.28284428606860662</v>
      </c>
      <c r="R144" s="29">
        <f t="shared" si="22"/>
        <v>1.0286458333333354E-2</v>
      </c>
      <c r="S144" s="29">
        <f t="shared" si="22"/>
        <v>9.8595179791209978E-3</v>
      </c>
      <c r="T144" s="29">
        <f t="shared" si="22"/>
        <v>9.4441962861335563E-3</v>
      </c>
      <c r="U144" s="29">
        <f t="shared" si="23"/>
        <v>9.8633908661959688E-3</v>
      </c>
      <c r="W144" s="28">
        <f t="shared" si="24"/>
        <v>4320</v>
      </c>
      <c r="X144" s="28">
        <f t="shared" si="17"/>
        <v>5541.8873158163806</v>
      </c>
      <c r="Y144" s="28">
        <f t="shared" si="18"/>
        <v>5598.8937087785544</v>
      </c>
      <c r="Z144" s="28">
        <f t="shared" si="19"/>
        <v>5654.0961019634442</v>
      </c>
      <c r="AA144" s="28">
        <f t="shared" si="20"/>
        <v>5707.4944953710501</v>
      </c>
    </row>
    <row r="145" spans="1:27" x14ac:dyDescent="0.25">
      <c r="A145" s="1">
        <v>140</v>
      </c>
      <c r="B145" t="s">
        <v>366</v>
      </c>
      <c r="C145" s="14" t="s">
        <v>463</v>
      </c>
      <c r="D145" s="14" t="s">
        <v>458</v>
      </c>
      <c r="E145" s="5">
        <v>1876</v>
      </c>
      <c r="F145" s="5">
        <v>1911</v>
      </c>
      <c r="G145" s="5">
        <v>1977</v>
      </c>
      <c r="I145" s="28">
        <v>1884.4073965365426</v>
      </c>
      <c r="J145" s="28">
        <v>1906.2682712063399</v>
      </c>
      <c r="K145" s="28">
        <v>1927.5826240093925</v>
      </c>
      <c r="L145" s="28">
        <v>1948.3504549457002</v>
      </c>
      <c r="M145" s="28">
        <v>1968.5717640152627</v>
      </c>
      <c r="N145" s="28">
        <v>1987.7000293513356</v>
      </c>
      <c r="O145" s="28">
        <v>2006.8282946874083</v>
      </c>
      <c r="P145" s="31">
        <f t="shared" si="21"/>
        <v>-49.417375990607525</v>
      </c>
      <c r="Q145" s="29">
        <f t="shared" si="22"/>
        <v>1.0774028919761912E-2</v>
      </c>
      <c r="R145" s="29">
        <f t="shared" si="22"/>
        <v>1.0378681626928383E-2</v>
      </c>
      <c r="S145" s="29">
        <f t="shared" si="22"/>
        <v>9.7168239866741255E-3</v>
      </c>
      <c r="T145" s="29">
        <f t="shared" si="22"/>
        <v>9.6233159197139893E-3</v>
      </c>
      <c r="U145" s="29">
        <f t="shared" si="23"/>
        <v>9.9062738444388333E-3</v>
      </c>
      <c r="W145" s="28">
        <f t="shared" si="24"/>
        <v>1977</v>
      </c>
      <c r="X145" s="28">
        <f t="shared" si="17"/>
        <v>1998.3002551743693</v>
      </c>
      <c r="Y145" s="28">
        <f t="shared" si="18"/>
        <v>2019.039977317834</v>
      </c>
      <c r="Z145" s="28">
        <f t="shared" si="19"/>
        <v>2038.6586333994896</v>
      </c>
      <c r="AA145" s="28">
        <f t="shared" si="20"/>
        <v>2058.2772894811451</v>
      </c>
    </row>
    <row r="146" spans="1:27" x14ac:dyDescent="0.25">
      <c r="A146" s="1">
        <v>141</v>
      </c>
      <c r="B146" t="s">
        <v>367</v>
      </c>
      <c r="C146" s="14" t="s">
        <v>463</v>
      </c>
      <c r="D146" s="14" t="s">
        <v>458</v>
      </c>
      <c r="E146" s="5">
        <v>1354</v>
      </c>
      <c r="F146" s="5">
        <v>1380</v>
      </c>
      <c r="G146" s="5">
        <v>1392</v>
      </c>
      <c r="I146" s="28">
        <v>1366.3203626747261</v>
      </c>
      <c r="J146" s="28">
        <v>1382.1307140158672</v>
      </c>
      <c r="K146" s="28">
        <v>1397.4310540234228</v>
      </c>
      <c r="L146" s="28">
        <v>1412.7313940309784</v>
      </c>
      <c r="M146" s="28">
        <v>1427.0117113713638</v>
      </c>
      <c r="N146" s="28">
        <v>1441.2920287117493</v>
      </c>
      <c r="O146" s="28">
        <v>1454.5523233849642</v>
      </c>
      <c r="P146" s="31">
        <f t="shared" si="21"/>
        <v>5.4310540234228029</v>
      </c>
      <c r="Q146" s="29">
        <f t="shared" si="22"/>
        <v>1.0948905109488986E-2</v>
      </c>
      <c r="R146" s="29">
        <f t="shared" si="22"/>
        <v>1.0108303249097521E-2</v>
      </c>
      <c r="S146" s="29">
        <f t="shared" si="22"/>
        <v>1.0007147962830641E-2</v>
      </c>
      <c r="T146" s="29">
        <f t="shared" si="22"/>
        <v>9.2002830856334015E-3</v>
      </c>
      <c r="U146" s="29">
        <f t="shared" si="23"/>
        <v>9.7719114325205206E-3</v>
      </c>
      <c r="W146" s="28">
        <f t="shared" si="24"/>
        <v>1392</v>
      </c>
      <c r="X146" s="28">
        <f t="shared" si="17"/>
        <v>1407.2408759124089</v>
      </c>
      <c r="Y146" s="28">
        <f t="shared" si="18"/>
        <v>1421.4656934306572</v>
      </c>
      <c r="Z146" s="28">
        <f t="shared" si="19"/>
        <v>1435.6905109489053</v>
      </c>
      <c r="AA146" s="28">
        <f t="shared" si="20"/>
        <v>1448.899270072993</v>
      </c>
    </row>
    <row r="147" spans="1:27" x14ac:dyDescent="0.25">
      <c r="A147" s="1">
        <v>142</v>
      </c>
      <c r="B147" t="s">
        <v>368</v>
      </c>
      <c r="C147" s="14" t="s">
        <v>463</v>
      </c>
      <c r="D147" s="14" t="s">
        <v>460</v>
      </c>
      <c r="E147" s="5">
        <v>4022</v>
      </c>
      <c r="F147" s="5">
        <v>4073</v>
      </c>
      <c r="G147" s="5">
        <v>4097</v>
      </c>
      <c r="I147" s="28">
        <v>4017.3428219515536</v>
      </c>
      <c r="J147" s="28">
        <v>4085.0046531493895</v>
      </c>
      <c r="K147" s="28">
        <v>4130.3207967221515</v>
      </c>
      <c r="L147" s="28">
        <v>4174.5449850280984</v>
      </c>
      <c r="M147" s="28">
        <v>4217.6772180672324</v>
      </c>
      <c r="N147" s="28">
        <v>4259.7174958395535</v>
      </c>
      <c r="O147" s="28">
        <v>4299.5738630782471</v>
      </c>
      <c r="P147" s="31">
        <f t="shared" si="21"/>
        <v>33.320796722151499</v>
      </c>
      <c r="Q147" s="29">
        <f t="shared" si="22"/>
        <v>1.0707204230006415E-2</v>
      </c>
      <c r="R147" s="29">
        <f t="shared" si="22"/>
        <v>1.0332199843055155E-2</v>
      </c>
      <c r="S147" s="29">
        <f t="shared" si="22"/>
        <v>9.9676375404531923E-3</v>
      </c>
      <c r="T147" s="29">
        <f t="shared" si="22"/>
        <v>9.3565752371186812E-3</v>
      </c>
      <c r="U147" s="29">
        <f t="shared" si="23"/>
        <v>9.885470873542343E-3</v>
      </c>
      <c r="W147" s="28">
        <f t="shared" si="24"/>
        <v>4097</v>
      </c>
      <c r="X147" s="28">
        <f t="shared" si="17"/>
        <v>4140.8674157303367</v>
      </c>
      <c r="Y147" s="28">
        <f t="shared" si="18"/>
        <v>4183.651685393258</v>
      </c>
      <c r="Z147" s="28">
        <f t="shared" si="19"/>
        <v>4225.3528089887641</v>
      </c>
      <c r="AA147" s="28">
        <f t="shared" si="20"/>
        <v>4264.8876404494385</v>
      </c>
    </row>
    <row r="148" spans="1:27" x14ac:dyDescent="0.25">
      <c r="A148" s="1">
        <v>143</v>
      </c>
      <c r="B148" t="s">
        <v>369</v>
      </c>
      <c r="C148" s="14" t="s">
        <v>463</v>
      </c>
      <c r="D148" s="14" t="s">
        <v>458</v>
      </c>
      <c r="E148" s="5">
        <v>9955</v>
      </c>
      <c r="F148" s="5">
        <v>10040</v>
      </c>
      <c r="G148" s="5">
        <v>10176</v>
      </c>
      <c r="I148" s="28">
        <v>9917.8867629566685</v>
      </c>
      <c r="J148" s="28">
        <v>10147.230699177382</v>
      </c>
      <c r="K148" s="28">
        <v>10260.72987756441</v>
      </c>
      <c r="L148" s="28">
        <v>10370.86112780939</v>
      </c>
      <c r="M148" s="28">
        <v>10477.624449912322</v>
      </c>
      <c r="N148" s="28">
        <v>10580.683051059001</v>
      </c>
      <c r="O148" s="28">
        <v>11037.477465249538</v>
      </c>
      <c r="P148" s="31">
        <f t="shared" si="21"/>
        <v>84.729877564410344</v>
      </c>
      <c r="Q148" s="29">
        <f t="shared" si="22"/>
        <v>1.0733276439309393E-2</v>
      </c>
      <c r="R148" s="29">
        <f t="shared" si="22"/>
        <v>1.0294547462085551E-2</v>
      </c>
      <c r="S148" s="29">
        <f t="shared" si="22"/>
        <v>9.8360655737704823E-3</v>
      </c>
      <c r="T148" s="29">
        <f t="shared" si="22"/>
        <v>4.3172488201961366E-2</v>
      </c>
      <c r="U148" s="29">
        <f t="shared" si="23"/>
        <v>2.1101033745939135E-2</v>
      </c>
      <c r="W148" s="28">
        <f t="shared" si="24"/>
        <v>10176</v>
      </c>
      <c r="X148" s="28">
        <f t="shared" si="17"/>
        <v>10285.221821046413</v>
      </c>
      <c r="Y148" s="28">
        <f t="shared" si="18"/>
        <v>10391.103525241251</v>
      </c>
      <c r="Z148" s="28">
        <f t="shared" si="19"/>
        <v>10493.311100899364</v>
      </c>
      <c r="AA148" s="28">
        <f t="shared" si="20"/>
        <v>10946.333450602451</v>
      </c>
    </row>
    <row r="149" spans="1:27" x14ac:dyDescent="0.25">
      <c r="A149" s="1">
        <v>144</v>
      </c>
      <c r="B149" t="s">
        <v>370</v>
      </c>
      <c r="C149" s="14" t="s">
        <v>463</v>
      </c>
      <c r="D149" s="14" t="s">
        <v>458</v>
      </c>
      <c r="E149" s="5">
        <v>13179</v>
      </c>
      <c r="F149" s="5">
        <v>13325</v>
      </c>
      <c r="G149" s="5">
        <v>13518</v>
      </c>
      <c r="I149" s="28">
        <v>13234.665929669405</v>
      </c>
      <c r="J149" s="28">
        <v>13572.262288258296</v>
      </c>
      <c r="K149" s="28">
        <v>13724.030471477039</v>
      </c>
      <c r="L149" s="28">
        <v>13871.263053817982</v>
      </c>
      <c r="M149" s="28">
        <v>14013.960035281121</v>
      </c>
      <c r="N149" s="28">
        <v>14152.121415866461</v>
      </c>
      <c r="O149" s="28">
        <v>14285.747195573998</v>
      </c>
      <c r="P149" s="31">
        <f t="shared" si="21"/>
        <v>206.0304714770391</v>
      </c>
      <c r="Q149" s="29">
        <f t="shared" si="22"/>
        <v>1.0728086231441968E-2</v>
      </c>
      <c r="R149" s="29">
        <f t="shared" si="22"/>
        <v>1.0287237788621046E-2</v>
      </c>
      <c r="S149" s="29">
        <f t="shared" si="22"/>
        <v>9.85883934573158E-3</v>
      </c>
      <c r="T149" s="29">
        <f t="shared" si="22"/>
        <v>9.4421024085989663E-3</v>
      </c>
      <c r="U149" s="29">
        <f t="shared" si="23"/>
        <v>9.8627265143171969E-3</v>
      </c>
      <c r="W149" s="28">
        <f t="shared" si="24"/>
        <v>13518</v>
      </c>
      <c r="X149" s="28">
        <f t="shared" si="17"/>
        <v>13663.022269676634</v>
      </c>
      <c r="Y149" s="28">
        <f t="shared" si="18"/>
        <v>13803.577028676022</v>
      </c>
      <c r="Z149" s="28">
        <f t="shared" si="19"/>
        <v>13939.664276998168</v>
      </c>
      <c r="AA149" s="28">
        <f t="shared" si="20"/>
        <v>14071.284014643072</v>
      </c>
    </row>
    <row r="150" spans="1:27" x14ac:dyDescent="0.25">
      <c r="A150" s="1">
        <v>145</v>
      </c>
      <c r="B150" t="s">
        <v>371</v>
      </c>
      <c r="C150" s="14" t="s">
        <v>463</v>
      </c>
      <c r="D150" s="14" t="s">
        <v>458</v>
      </c>
      <c r="E150" s="5">
        <v>903</v>
      </c>
      <c r="F150" s="5">
        <v>906</v>
      </c>
      <c r="G150" s="5">
        <v>940</v>
      </c>
      <c r="I150" s="28">
        <v>911.04294478527618</v>
      </c>
      <c r="J150" s="28">
        <v>921.5839375348578</v>
      </c>
      <c r="K150" s="28">
        <v>931.6229782487452</v>
      </c>
      <c r="L150" s="28">
        <v>941.66201896263249</v>
      </c>
      <c r="M150" s="28">
        <v>951.70105967651989</v>
      </c>
      <c r="N150" s="28">
        <v>960.7361963190184</v>
      </c>
      <c r="O150" s="28">
        <v>969.77133296151703</v>
      </c>
      <c r="P150" s="31">
        <f t="shared" si="21"/>
        <v>-8.3770217512548015</v>
      </c>
      <c r="Q150" s="29">
        <f t="shared" si="22"/>
        <v>1.0775862068965462E-2</v>
      </c>
      <c r="R150" s="29">
        <f t="shared" si="22"/>
        <v>1.0660980810234607E-2</v>
      </c>
      <c r="S150" s="29">
        <f t="shared" si="22"/>
        <v>9.4936708860758525E-3</v>
      </c>
      <c r="T150" s="29">
        <f t="shared" si="22"/>
        <v>9.4043887147335654E-3</v>
      </c>
      <c r="U150" s="29">
        <f t="shared" si="23"/>
        <v>9.8530134703480095E-3</v>
      </c>
      <c r="W150" s="28">
        <f t="shared" si="24"/>
        <v>940</v>
      </c>
      <c r="X150" s="28">
        <f t="shared" si="17"/>
        <v>950.12931034482756</v>
      </c>
      <c r="Y150" s="28">
        <f t="shared" si="18"/>
        <v>960.25862068965534</v>
      </c>
      <c r="Z150" s="28">
        <f t="shared" si="19"/>
        <v>969.375</v>
      </c>
      <c r="AA150" s="28">
        <f t="shared" si="20"/>
        <v>978.49137931034477</v>
      </c>
    </row>
    <row r="151" spans="1:27" x14ac:dyDescent="0.25">
      <c r="A151" s="1">
        <v>146</v>
      </c>
      <c r="B151" t="s">
        <v>372</v>
      </c>
      <c r="C151" s="14" t="s">
        <v>463</v>
      </c>
      <c r="D151" s="14" t="s">
        <v>459</v>
      </c>
      <c r="E151" s="5">
        <v>1007</v>
      </c>
      <c r="F151" s="5">
        <v>1009</v>
      </c>
      <c r="G151" s="5">
        <v>1016</v>
      </c>
      <c r="I151" s="28">
        <v>981.57517899761342</v>
      </c>
      <c r="J151" s="28">
        <v>993.15035799522684</v>
      </c>
      <c r="K151" s="28">
        <v>1004.2625298329356</v>
      </c>
      <c r="L151" s="28">
        <v>1014.9116945107399</v>
      </c>
      <c r="M151" s="28">
        <v>1025.5608591885441</v>
      </c>
      <c r="N151" s="28">
        <v>1035.2840095465394</v>
      </c>
      <c r="O151" s="28">
        <v>1045.4701670644392</v>
      </c>
      <c r="P151" s="31">
        <f t="shared" si="21"/>
        <v>-11.73747016706443</v>
      </c>
      <c r="Q151" s="29">
        <f t="shared" si="22"/>
        <v>1.0603964960811516E-2</v>
      </c>
      <c r="R151" s="29">
        <f t="shared" si="22"/>
        <v>1.0492700729926864E-2</v>
      </c>
      <c r="S151" s="29">
        <f t="shared" si="22"/>
        <v>9.4808126410836288E-3</v>
      </c>
      <c r="T151" s="29">
        <f t="shared" si="22"/>
        <v>9.8389982110912728E-3</v>
      </c>
      <c r="U151" s="29">
        <f t="shared" si="23"/>
        <v>9.9375038607005875E-3</v>
      </c>
      <c r="W151" s="28">
        <f t="shared" si="24"/>
        <v>1016</v>
      </c>
      <c r="X151" s="28">
        <f t="shared" si="17"/>
        <v>1026.7736284001846</v>
      </c>
      <c r="Y151" s="28">
        <f t="shared" si="18"/>
        <v>1037.547256800369</v>
      </c>
      <c r="Z151" s="28">
        <f t="shared" si="19"/>
        <v>1047.3840479483638</v>
      </c>
      <c r="AA151" s="28">
        <f t="shared" si="20"/>
        <v>1057.6892577224532</v>
      </c>
    </row>
    <row r="152" spans="1:27" x14ac:dyDescent="0.25">
      <c r="A152" s="1">
        <v>147</v>
      </c>
      <c r="B152" t="s">
        <v>373</v>
      </c>
      <c r="C152" s="14" t="s">
        <v>465</v>
      </c>
      <c r="D152" s="14" t="s">
        <v>458</v>
      </c>
      <c r="E152" s="5">
        <v>4819</v>
      </c>
      <c r="F152" s="5">
        <v>5056</v>
      </c>
      <c r="G152" s="5">
        <v>5274</v>
      </c>
      <c r="I152" s="28">
        <v>4687.0524495677237</v>
      </c>
      <c r="J152" s="28">
        <v>4742.0372334293952</v>
      </c>
      <c r="K152" s="28">
        <v>4794.8866858789625</v>
      </c>
      <c r="L152" s="28">
        <v>4846.1346397694524</v>
      </c>
      <c r="M152" s="28">
        <v>4896.3149279538902</v>
      </c>
      <c r="N152" s="28">
        <v>4944.8937175792507</v>
      </c>
      <c r="O152" s="28">
        <v>4991.337175792507</v>
      </c>
      <c r="P152" s="31">
        <f t="shared" si="21"/>
        <v>-479.11331412103755</v>
      </c>
      <c r="Q152" s="29">
        <f t="shared" si="22"/>
        <v>1.0688042752171016E-2</v>
      </c>
      <c r="R152" s="29">
        <f t="shared" si="22"/>
        <v>1.0354703679224453E-2</v>
      </c>
      <c r="S152" s="29">
        <f t="shared" si="22"/>
        <v>9.9215002180550078E-3</v>
      </c>
      <c r="T152" s="29">
        <f t="shared" si="22"/>
        <v>9.3922055489581713E-3</v>
      </c>
      <c r="U152" s="29">
        <f t="shared" si="23"/>
        <v>9.8894698154125427E-3</v>
      </c>
      <c r="W152" s="28">
        <f t="shared" si="24"/>
        <v>5274</v>
      </c>
      <c r="X152" s="28">
        <f t="shared" si="17"/>
        <v>5330.3687374749497</v>
      </c>
      <c r="Y152" s="28">
        <f t="shared" si="18"/>
        <v>5385.5631262525048</v>
      </c>
      <c r="Z152" s="28">
        <f t="shared" si="19"/>
        <v>5438.9959919839685</v>
      </c>
      <c r="AA152" s="28">
        <f t="shared" si="20"/>
        <v>5490.080160320641</v>
      </c>
    </row>
    <row r="153" spans="1:27" x14ac:dyDescent="0.25">
      <c r="A153" s="1">
        <v>148</v>
      </c>
      <c r="B153" t="s">
        <v>374</v>
      </c>
      <c r="C153" s="14" t="s">
        <v>463</v>
      </c>
      <c r="D153" s="14" t="s">
        <v>458</v>
      </c>
      <c r="E153" s="5">
        <v>2919</v>
      </c>
      <c r="F153" s="5">
        <v>2945</v>
      </c>
      <c r="G153" s="5">
        <v>2980</v>
      </c>
      <c r="I153" s="28">
        <v>2900.6005781329704</v>
      </c>
      <c r="J153" s="28">
        <v>2934.7138241795615</v>
      </c>
      <c r="K153" s="28">
        <v>2967.3650739670129</v>
      </c>
      <c r="L153" s="28">
        <v>2999.0416595817037</v>
      </c>
      <c r="M153" s="28">
        <v>3030.2309131100155</v>
      </c>
      <c r="N153" s="28">
        <v>3059.9581703791878</v>
      </c>
      <c r="O153" s="28">
        <v>3088.7107634755998</v>
      </c>
      <c r="P153" s="31">
        <f t="shared" si="21"/>
        <v>-12.634926032987096</v>
      </c>
      <c r="Q153" s="29">
        <f t="shared" si="22"/>
        <v>1.0674987682706321E-2</v>
      </c>
      <c r="R153" s="29">
        <f t="shared" si="22"/>
        <v>1.0399740006499946E-2</v>
      </c>
      <c r="S153" s="29">
        <f t="shared" si="22"/>
        <v>9.8102283692506724E-3</v>
      </c>
      <c r="T153" s="29">
        <f t="shared" si="22"/>
        <v>9.3964007007484862E-3</v>
      </c>
      <c r="U153" s="29">
        <f t="shared" si="23"/>
        <v>9.8687896921663687E-3</v>
      </c>
      <c r="W153" s="28">
        <f t="shared" si="24"/>
        <v>2980</v>
      </c>
      <c r="X153" s="28">
        <f t="shared" si="17"/>
        <v>3011.8114632944648</v>
      </c>
      <c r="Y153" s="28">
        <f t="shared" si="18"/>
        <v>3043.1335194613234</v>
      </c>
      <c r="Z153" s="28">
        <f t="shared" si="19"/>
        <v>3072.9873542453606</v>
      </c>
      <c r="AA153" s="28">
        <f t="shared" si="20"/>
        <v>3101.8623747741831</v>
      </c>
    </row>
    <row r="154" spans="1:27" x14ac:dyDescent="0.25">
      <c r="A154" s="1">
        <v>149</v>
      </c>
      <c r="B154" t="s">
        <v>375</v>
      </c>
      <c r="C154" s="14" t="s">
        <v>463</v>
      </c>
      <c r="D154" s="14" t="s">
        <v>458</v>
      </c>
      <c r="E154" s="5">
        <v>1186</v>
      </c>
      <c r="F154" s="5">
        <v>1201</v>
      </c>
      <c r="G154" s="5">
        <v>1211</v>
      </c>
      <c r="I154" s="28">
        <v>1185.4041002277904</v>
      </c>
      <c r="J154" s="28">
        <v>1198.741230068337</v>
      </c>
      <c r="K154" s="28">
        <v>1212.6118451025056</v>
      </c>
      <c r="L154" s="28">
        <v>1225.4154897494304</v>
      </c>
      <c r="M154" s="28">
        <v>1238.2191343963552</v>
      </c>
      <c r="N154" s="28">
        <v>1249.9558086560364</v>
      </c>
      <c r="O154" s="28">
        <v>1262.2259681093394</v>
      </c>
      <c r="P154" s="31">
        <f t="shared" si="21"/>
        <v>1.6118451025056402</v>
      </c>
      <c r="Q154" s="29">
        <f t="shared" si="22"/>
        <v>1.0558732952045726E-2</v>
      </c>
      <c r="R154" s="29">
        <f t="shared" si="22"/>
        <v>1.0448410970831492E-2</v>
      </c>
      <c r="S154" s="29">
        <f t="shared" si="22"/>
        <v>9.4786729857820728E-3</v>
      </c>
      <c r="T154" s="29">
        <f t="shared" si="22"/>
        <v>9.8164746052070272E-3</v>
      </c>
      <c r="U154" s="29">
        <f t="shared" si="23"/>
        <v>9.914519520606865E-3</v>
      </c>
      <c r="W154" s="28">
        <f t="shared" si="24"/>
        <v>1211</v>
      </c>
      <c r="X154" s="28">
        <f t="shared" si="17"/>
        <v>1223.7866256049274</v>
      </c>
      <c r="Y154" s="28">
        <f t="shared" si="18"/>
        <v>1236.573251209855</v>
      </c>
      <c r="Z154" s="28">
        <f t="shared" si="19"/>
        <v>1248.2943246810387</v>
      </c>
      <c r="AA154" s="28">
        <f t="shared" si="20"/>
        <v>1260.5481742190941</v>
      </c>
    </row>
    <row r="155" spans="1:27" x14ac:dyDescent="0.25">
      <c r="A155" s="1">
        <v>150</v>
      </c>
      <c r="B155" t="s">
        <v>376</v>
      </c>
      <c r="C155" s="14" t="s">
        <v>465</v>
      </c>
      <c r="D155" s="14" t="s">
        <v>458</v>
      </c>
      <c r="E155" s="5">
        <v>3797</v>
      </c>
      <c r="F155" s="5">
        <v>3925</v>
      </c>
      <c r="G155" s="5">
        <v>4059</v>
      </c>
      <c r="I155" s="28">
        <v>3702.2533668112305</v>
      </c>
      <c r="J155" s="28">
        <v>3745.6717644373434</v>
      </c>
      <c r="K155" s="28">
        <v>3787.420223693221</v>
      </c>
      <c r="L155" s="28">
        <v>3827.9162291714224</v>
      </c>
      <c r="M155" s="28">
        <v>3867.5772654645061</v>
      </c>
      <c r="N155" s="28">
        <v>3905.568363387355</v>
      </c>
      <c r="O155" s="28">
        <v>3942.3070075325272</v>
      </c>
      <c r="P155" s="31">
        <f t="shared" si="21"/>
        <v>-271.57977630677897</v>
      </c>
      <c r="Q155" s="29">
        <f t="shared" si="22"/>
        <v>1.0692239858906537E-2</v>
      </c>
      <c r="R155" s="29">
        <f t="shared" si="22"/>
        <v>1.036099901843166E-2</v>
      </c>
      <c r="S155" s="29">
        <f t="shared" si="22"/>
        <v>9.8229706390328738E-3</v>
      </c>
      <c r="T155" s="29">
        <f t="shared" si="22"/>
        <v>9.4067343666488154E-3</v>
      </c>
      <c r="U155" s="29">
        <f t="shared" si="23"/>
        <v>9.8635680080377836E-3</v>
      </c>
      <c r="W155" s="28">
        <f t="shared" si="24"/>
        <v>4059</v>
      </c>
      <c r="X155" s="28">
        <f t="shared" si="17"/>
        <v>4102.3998015873012</v>
      </c>
      <c r="Y155" s="28">
        <f t="shared" si="18"/>
        <v>4144.9047619047615</v>
      </c>
      <c r="Z155" s="28">
        <f t="shared" si="19"/>
        <v>4185.6200396825398</v>
      </c>
      <c r="AA155" s="28">
        <f t="shared" si="20"/>
        <v>4224.9930555555557</v>
      </c>
    </row>
    <row r="156" spans="1:27" x14ac:dyDescent="0.25">
      <c r="A156" s="1">
        <v>151</v>
      </c>
      <c r="B156" t="s">
        <v>377</v>
      </c>
      <c r="C156" s="14" t="s">
        <v>463</v>
      </c>
      <c r="D156" s="14" t="s">
        <v>460</v>
      </c>
      <c r="E156" s="5">
        <v>1553</v>
      </c>
      <c r="F156" s="5">
        <v>1569</v>
      </c>
      <c r="G156" s="5">
        <v>1575</v>
      </c>
      <c r="I156" s="28">
        <v>1557.305439330544</v>
      </c>
      <c r="J156" s="28">
        <v>1574.4658298465831</v>
      </c>
      <c r="K156" s="28">
        <v>1592.3412366341238</v>
      </c>
      <c r="L156" s="28">
        <v>1609.5016271501627</v>
      </c>
      <c r="M156" s="28">
        <v>1626.6620176662018</v>
      </c>
      <c r="N156" s="28">
        <v>1642.3923756392376</v>
      </c>
      <c r="O156" s="28">
        <v>1657.4077173407718</v>
      </c>
      <c r="P156" s="31">
        <f t="shared" si="21"/>
        <v>17.341236634123788</v>
      </c>
      <c r="Q156" s="29">
        <f t="shared" si="22"/>
        <v>1.0776829815895721E-2</v>
      </c>
      <c r="R156" s="29">
        <f t="shared" si="22"/>
        <v>1.0661928031985823E-2</v>
      </c>
      <c r="S156" s="29">
        <f t="shared" si="22"/>
        <v>9.6703296703296599E-3</v>
      </c>
      <c r="T156" s="29">
        <f t="shared" si="22"/>
        <v>9.1423595994776126E-3</v>
      </c>
      <c r="U156" s="29">
        <f t="shared" si="23"/>
        <v>9.8248724339310319E-3</v>
      </c>
      <c r="W156" s="28">
        <f t="shared" si="24"/>
        <v>1575</v>
      </c>
      <c r="X156" s="28">
        <f t="shared" si="17"/>
        <v>1591.9735069600356</v>
      </c>
      <c r="Y156" s="28">
        <f t="shared" si="18"/>
        <v>1608.9470139200714</v>
      </c>
      <c r="Z156" s="28">
        <f t="shared" si="19"/>
        <v>1624.5060619667711</v>
      </c>
      <c r="AA156" s="28">
        <f t="shared" si="20"/>
        <v>1639.3578805568025</v>
      </c>
    </row>
    <row r="157" spans="1:27" x14ac:dyDescent="0.25">
      <c r="A157" s="1">
        <v>152</v>
      </c>
      <c r="B157" t="s">
        <v>378</v>
      </c>
      <c r="C157" s="14" t="s">
        <v>463</v>
      </c>
      <c r="D157" s="14" t="s">
        <v>459</v>
      </c>
      <c r="E157" s="5">
        <v>38261</v>
      </c>
      <c r="F157" s="5">
        <v>39380</v>
      </c>
      <c r="G157" s="5">
        <v>40107</v>
      </c>
      <c r="I157" s="28">
        <v>36854.232897999384</v>
      </c>
      <c r="J157" s="28">
        <v>37283.716076220233</v>
      </c>
      <c r="K157" s="28">
        <v>37700.52192520634</v>
      </c>
      <c r="L157" s="28">
        <v>38105.268851261841</v>
      </c>
      <c r="M157" s="28">
        <v>38497.338448082606</v>
      </c>
      <c r="N157" s="28">
        <v>38876.730715668622</v>
      </c>
      <c r="O157" s="28">
        <v>39243.445654019903</v>
      </c>
      <c r="P157" s="31">
        <f t="shared" si="21"/>
        <v>-2406.4780747936602</v>
      </c>
      <c r="Q157" s="29">
        <f t="shared" si="22"/>
        <v>1.073584410471754E-2</v>
      </c>
      <c r="R157" s="29">
        <f t="shared" si="22"/>
        <v>1.028911771627042E-2</v>
      </c>
      <c r="S157" s="29">
        <f t="shared" si="22"/>
        <v>9.8550259025740987E-3</v>
      </c>
      <c r="T157" s="29">
        <f t="shared" si="22"/>
        <v>9.4327617472083937E-3</v>
      </c>
      <c r="U157" s="29">
        <f t="shared" si="23"/>
        <v>9.8589684553509714E-3</v>
      </c>
      <c r="W157" s="28">
        <f t="shared" si="24"/>
        <v>40107</v>
      </c>
      <c r="X157" s="28">
        <f t="shared" si="17"/>
        <v>40537.582499507909</v>
      </c>
      <c r="Y157" s="28">
        <f t="shared" si="18"/>
        <v>40954.678457778376</v>
      </c>
      <c r="Z157" s="28">
        <f t="shared" si="19"/>
        <v>41358.287874811373</v>
      </c>
      <c r="AA157" s="28">
        <f t="shared" si="20"/>
        <v>41748.410750606919</v>
      </c>
    </row>
    <row r="158" spans="1:27" x14ac:dyDescent="0.25">
      <c r="A158" s="1">
        <v>153</v>
      </c>
      <c r="B158" t="s">
        <v>379</v>
      </c>
      <c r="C158" s="14" t="s">
        <v>463</v>
      </c>
      <c r="D158" s="14" t="s">
        <v>458</v>
      </c>
      <c r="E158" s="5">
        <v>1388</v>
      </c>
      <c r="F158" s="5">
        <v>1401</v>
      </c>
      <c r="G158" s="5">
        <v>1433</v>
      </c>
      <c r="I158" s="28">
        <v>1384.6117492615688</v>
      </c>
      <c r="J158" s="28">
        <v>1400.7745323268791</v>
      </c>
      <c r="K158" s="28">
        <v>1416.4883491959306</v>
      </c>
      <c r="L158" s="28">
        <v>1431.7531998687234</v>
      </c>
      <c r="M158" s="28">
        <v>1446.1201181489992</v>
      </c>
      <c r="N158" s="28">
        <v>1460.4870364292749</v>
      </c>
      <c r="O158" s="28">
        <v>1474.404988513292</v>
      </c>
      <c r="P158" s="31">
        <f t="shared" si="21"/>
        <v>-16.511650804069404</v>
      </c>
      <c r="Q158" s="29">
        <f t="shared" si="22"/>
        <v>1.0776545166402468E-2</v>
      </c>
      <c r="R158" s="29">
        <f t="shared" si="22"/>
        <v>1.0034493571652597E-2</v>
      </c>
      <c r="S158" s="29">
        <f t="shared" si="22"/>
        <v>9.9348028562558609E-3</v>
      </c>
      <c r="T158" s="29">
        <f t="shared" si="22"/>
        <v>9.5296649246849208E-3</v>
      </c>
      <c r="U158" s="29">
        <f t="shared" si="23"/>
        <v>9.8329871175311251E-3</v>
      </c>
      <c r="W158" s="28">
        <f t="shared" si="24"/>
        <v>1433</v>
      </c>
      <c r="X158" s="28">
        <f t="shared" si="17"/>
        <v>1448.4427892234546</v>
      </c>
      <c r="Y158" s="28">
        <f t="shared" si="18"/>
        <v>1462.9771790808238</v>
      </c>
      <c r="Z158" s="28">
        <f t="shared" si="19"/>
        <v>1477.511568938193</v>
      </c>
      <c r="AA158" s="28">
        <f t="shared" si="20"/>
        <v>1491.5917591125196</v>
      </c>
    </row>
    <row r="159" spans="1:27" x14ac:dyDescent="0.25">
      <c r="A159" s="1">
        <v>154</v>
      </c>
      <c r="B159" t="s">
        <v>380</v>
      </c>
      <c r="C159" s="14" t="s">
        <v>463</v>
      </c>
      <c r="D159" s="14" t="s">
        <v>459</v>
      </c>
      <c r="E159" s="5">
        <v>5228</v>
      </c>
      <c r="F159" s="5">
        <v>5374</v>
      </c>
      <c r="G159" s="5">
        <v>5482</v>
      </c>
      <c r="I159" s="28">
        <v>5154.7197311887185</v>
      </c>
      <c r="J159" s="28">
        <v>5214.7561969813814</v>
      </c>
      <c r="K159" s="28">
        <v>5273.109397377988</v>
      </c>
      <c r="L159" s="28">
        <v>5329.779332378539</v>
      </c>
      <c r="M159" s="28">
        <v>5384.7660019830337</v>
      </c>
      <c r="N159" s="28">
        <v>5437.5083177261213</v>
      </c>
      <c r="O159" s="28">
        <v>5489.128456538504</v>
      </c>
      <c r="P159" s="31">
        <f t="shared" si="21"/>
        <v>-208.89060262201201</v>
      </c>
      <c r="Q159" s="29">
        <f t="shared" si="22"/>
        <v>1.0746967439880866E-2</v>
      </c>
      <c r="R159" s="29">
        <f t="shared" si="22"/>
        <v>1.0316875460574752E-2</v>
      </c>
      <c r="S159" s="29">
        <f t="shared" si="22"/>
        <v>9.7947275190164856E-3</v>
      </c>
      <c r="T159" s="29">
        <f t="shared" si="22"/>
        <v>9.4933443401093373E-3</v>
      </c>
      <c r="U159" s="29">
        <f t="shared" si="23"/>
        <v>9.8683157732335249E-3</v>
      </c>
      <c r="W159" s="28">
        <f t="shared" si="24"/>
        <v>5482</v>
      </c>
      <c r="X159" s="28">
        <f t="shared" si="17"/>
        <v>5540.9148755054266</v>
      </c>
      <c r="Y159" s="28">
        <f t="shared" si="18"/>
        <v>5598.0798042136621</v>
      </c>
      <c r="Z159" s="28">
        <f t="shared" si="19"/>
        <v>5652.9114705256443</v>
      </c>
      <c r="AA159" s="28">
        <f t="shared" si="20"/>
        <v>5706.5765056394976</v>
      </c>
    </row>
    <row r="160" spans="1:27" x14ac:dyDescent="0.25">
      <c r="A160" s="1">
        <v>155</v>
      </c>
      <c r="B160" t="s">
        <v>381</v>
      </c>
      <c r="C160" s="14" t="s">
        <v>465</v>
      </c>
      <c r="D160" s="14" t="s">
        <v>458</v>
      </c>
      <c r="E160" s="5">
        <v>1341</v>
      </c>
      <c r="F160" s="5">
        <v>1354</v>
      </c>
      <c r="G160" s="5">
        <v>1370</v>
      </c>
      <c r="I160" s="28">
        <v>1340.1582840236688</v>
      </c>
      <c r="J160" s="28">
        <v>1355.8269230769231</v>
      </c>
      <c r="K160" s="28">
        <v>1371.0059171597634</v>
      </c>
      <c r="L160" s="28">
        <v>1385.6952662721894</v>
      </c>
      <c r="M160" s="28">
        <v>1399.8949704142012</v>
      </c>
      <c r="N160" s="28">
        <v>1413.605029585799</v>
      </c>
      <c r="O160" s="28">
        <v>1426.8254437869823</v>
      </c>
      <c r="P160" s="31">
        <f t="shared" si="21"/>
        <v>1.0059171597633849</v>
      </c>
      <c r="Q160" s="29">
        <f t="shared" si="22"/>
        <v>1.071428571428572E-2</v>
      </c>
      <c r="R160" s="29">
        <f t="shared" si="22"/>
        <v>1.0247349823321527E-2</v>
      </c>
      <c r="S160" s="29">
        <f t="shared" si="22"/>
        <v>9.7936341378105259E-3</v>
      </c>
      <c r="T160" s="29">
        <f t="shared" si="22"/>
        <v>9.3522687911325713E-3</v>
      </c>
      <c r="U160" s="29">
        <f t="shared" si="23"/>
        <v>9.7977509174215424E-3</v>
      </c>
      <c r="W160" s="28">
        <f t="shared" si="24"/>
        <v>1370</v>
      </c>
      <c r="X160" s="28">
        <f t="shared" si="17"/>
        <v>1384.6785714285713</v>
      </c>
      <c r="Y160" s="28">
        <f t="shared" si="18"/>
        <v>1398.867857142857</v>
      </c>
      <c r="Z160" s="28">
        <f t="shared" si="19"/>
        <v>1412.5678571428571</v>
      </c>
      <c r="AA160" s="28">
        <f t="shared" si="20"/>
        <v>1425.778571428571</v>
      </c>
    </row>
    <row r="161" spans="1:27" x14ac:dyDescent="0.25">
      <c r="A161" s="1">
        <v>156</v>
      </c>
      <c r="B161" t="s">
        <v>382</v>
      </c>
      <c r="C161" s="14" t="s">
        <v>463</v>
      </c>
      <c r="D161" s="14" t="s">
        <v>459</v>
      </c>
      <c r="E161" s="5">
        <v>3334</v>
      </c>
      <c r="F161" s="5">
        <v>3402</v>
      </c>
      <c r="G161" s="5">
        <v>3523</v>
      </c>
      <c r="I161" s="28">
        <v>3284.7632058287795</v>
      </c>
      <c r="J161" s="28">
        <v>3322.914389799636</v>
      </c>
      <c r="K161" s="28">
        <v>3359.9908925318764</v>
      </c>
      <c r="L161" s="28">
        <v>3395.9927140255008</v>
      </c>
      <c r="M161" s="28">
        <v>3430.9198542805102</v>
      </c>
      <c r="N161" s="28">
        <v>3464.7723132969036</v>
      </c>
      <c r="O161" s="28">
        <v>3497.5500910746814</v>
      </c>
      <c r="P161" s="31">
        <f t="shared" si="21"/>
        <v>-163.0091074681236</v>
      </c>
      <c r="Q161" s="29">
        <f t="shared" si="22"/>
        <v>1.0714856868702926E-2</v>
      </c>
      <c r="R161" s="29">
        <f t="shared" si="22"/>
        <v>1.0284810126582354E-2</v>
      </c>
      <c r="S161" s="29">
        <f t="shared" si="22"/>
        <v>9.8668754894283249E-3</v>
      </c>
      <c r="T161" s="29">
        <f t="shared" si="22"/>
        <v>9.4602977667493943E-3</v>
      </c>
      <c r="U161" s="29">
        <f t="shared" si="23"/>
        <v>9.8706611275866923E-3</v>
      </c>
      <c r="W161" s="28">
        <f t="shared" si="24"/>
        <v>3523</v>
      </c>
      <c r="X161" s="28">
        <f t="shared" si="17"/>
        <v>3560.7484407484408</v>
      </c>
      <c r="Y161" s="28">
        <f t="shared" si="18"/>
        <v>3597.3700623700629</v>
      </c>
      <c r="Z161" s="28">
        <f t="shared" si="19"/>
        <v>3632.864864864865</v>
      </c>
      <c r="AA161" s="28">
        <f t="shared" si="20"/>
        <v>3667.2328482328489</v>
      </c>
    </row>
    <row r="162" spans="1:27" x14ac:dyDescent="0.25">
      <c r="A162" s="1">
        <v>157</v>
      </c>
      <c r="B162" t="s">
        <v>383</v>
      </c>
      <c r="C162" s="14" t="s">
        <v>463</v>
      </c>
      <c r="D162" s="14" t="s">
        <v>459</v>
      </c>
      <c r="E162" s="5">
        <v>11765</v>
      </c>
      <c r="F162" s="5">
        <v>12087</v>
      </c>
      <c r="G162" s="5">
        <v>12449</v>
      </c>
      <c r="I162" s="28">
        <v>9527.7895047169804</v>
      </c>
      <c r="J162" s="28">
        <v>9638.8036556603765</v>
      </c>
      <c r="K162" s="28">
        <v>9747.0424528301883</v>
      </c>
      <c r="L162" s="28">
        <v>9851.1182193396235</v>
      </c>
      <c r="M162" s="28">
        <v>9952.4186320754725</v>
      </c>
      <c r="N162" s="28">
        <v>10050.943691037735</v>
      </c>
      <c r="O162" s="28">
        <v>10145.305719339623</v>
      </c>
      <c r="P162" s="31">
        <f t="shared" si="21"/>
        <v>-2701.9575471698117</v>
      </c>
      <c r="Q162" s="29">
        <f t="shared" si="22"/>
        <v>1.0677676537585548E-2</v>
      </c>
      <c r="R162" s="29">
        <f t="shared" si="22"/>
        <v>1.0283138470207067E-2</v>
      </c>
      <c r="S162" s="29">
        <f t="shared" si="22"/>
        <v>9.8996095928609949E-3</v>
      </c>
      <c r="T162" s="29">
        <f t="shared" si="22"/>
        <v>9.3883749827420922E-3</v>
      </c>
      <c r="U162" s="29">
        <f t="shared" si="23"/>
        <v>9.8570410152700513E-3</v>
      </c>
      <c r="W162" s="28">
        <f t="shared" si="24"/>
        <v>12449</v>
      </c>
      <c r="X162" s="28">
        <f t="shared" si="17"/>
        <v>12581.926395216402</v>
      </c>
      <c r="Y162" s="28">
        <f t="shared" si="18"/>
        <v>12711.308086560366</v>
      </c>
      <c r="Z162" s="28">
        <f t="shared" si="19"/>
        <v>12837.145074031891</v>
      </c>
      <c r="AA162" s="28">
        <f t="shared" si="20"/>
        <v>12957.665005694764</v>
      </c>
    </row>
    <row r="163" spans="1:27" x14ac:dyDescent="0.25">
      <c r="A163" s="1">
        <v>158</v>
      </c>
      <c r="B163" t="s">
        <v>384</v>
      </c>
      <c r="C163" s="14" t="s">
        <v>464</v>
      </c>
      <c r="D163" s="14" t="s">
        <v>460</v>
      </c>
      <c r="E163" s="5">
        <v>1204</v>
      </c>
      <c r="F163" s="5">
        <v>1210</v>
      </c>
      <c r="G163" s="5">
        <v>1247</v>
      </c>
      <c r="I163" s="28">
        <v>1208.8037622915776</v>
      </c>
      <c r="J163" s="28">
        <v>1222.5865754595982</v>
      </c>
      <c r="K163" s="28">
        <v>1236.3693886276187</v>
      </c>
      <c r="L163" s="28">
        <v>1249.6417272338606</v>
      </c>
      <c r="M163" s="28">
        <v>1262.403591278324</v>
      </c>
      <c r="N163" s="28">
        <v>1275.1654553227875</v>
      </c>
      <c r="O163" s="28">
        <v>1286.906370243694</v>
      </c>
      <c r="P163" s="31">
        <f t="shared" si="21"/>
        <v>-10.630611372381281</v>
      </c>
      <c r="Q163" s="29">
        <f t="shared" si="22"/>
        <v>1.0734929810074229E-2</v>
      </c>
      <c r="R163" s="29">
        <f t="shared" si="22"/>
        <v>1.0212418300653588E-2</v>
      </c>
      <c r="S163" s="29">
        <f t="shared" si="22"/>
        <v>1.0109179134654259E-2</v>
      </c>
      <c r="T163" s="29">
        <f t="shared" si="22"/>
        <v>9.2073658927143212E-3</v>
      </c>
      <c r="U163" s="29">
        <f t="shared" si="23"/>
        <v>9.8429877760073895E-3</v>
      </c>
      <c r="W163" s="28">
        <f t="shared" si="24"/>
        <v>1247</v>
      </c>
      <c r="X163" s="28">
        <f t="shared" si="17"/>
        <v>1260.3864574731626</v>
      </c>
      <c r="Y163" s="28">
        <f t="shared" si="18"/>
        <v>1273.2580511973574</v>
      </c>
      <c r="Z163" s="28">
        <f t="shared" si="19"/>
        <v>1286.1296449215524</v>
      </c>
      <c r="AA163" s="28">
        <f t="shared" si="20"/>
        <v>1297.971511147812</v>
      </c>
    </row>
    <row r="164" spans="1:27" x14ac:dyDescent="0.25">
      <c r="A164" s="1">
        <v>159</v>
      </c>
      <c r="B164" t="s">
        <v>385</v>
      </c>
      <c r="C164" s="14" t="s">
        <v>463</v>
      </c>
      <c r="D164" s="14" t="s">
        <v>460</v>
      </c>
      <c r="E164" s="5">
        <v>12784</v>
      </c>
      <c r="F164" s="5">
        <v>13184</v>
      </c>
      <c r="G164" s="5">
        <v>13586</v>
      </c>
      <c r="I164" s="28">
        <v>12536.179613645705</v>
      </c>
      <c r="J164" s="28">
        <v>12682.286559802713</v>
      </c>
      <c r="K164" s="28">
        <v>12823.811755034936</v>
      </c>
      <c r="L164" s="28">
        <v>12961.264282778462</v>
      </c>
      <c r="M164" s="28">
        <v>13094.644143033292</v>
      </c>
      <c r="N164" s="28">
        <v>13223.951335799424</v>
      </c>
      <c r="O164" s="28">
        <v>13348.676777640772</v>
      </c>
      <c r="P164" s="31">
        <f t="shared" si="21"/>
        <v>-762.18824496506386</v>
      </c>
      <c r="Q164" s="29">
        <f t="shared" si="22"/>
        <v>1.0718539102818534E-2</v>
      </c>
      <c r="R164" s="29">
        <f t="shared" si="22"/>
        <v>1.0290652003142262E-2</v>
      </c>
      <c r="S164" s="29">
        <f t="shared" si="22"/>
        <v>9.8748153331777409E-3</v>
      </c>
      <c r="T164" s="29">
        <f t="shared" si="22"/>
        <v>9.4317831844780153E-3</v>
      </c>
      <c r="U164" s="29">
        <f t="shared" si="23"/>
        <v>9.8657501735993393E-3</v>
      </c>
      <c r="W164" s="28">
        <f t="shared" si="24"/>
        <v>13586</v>
      </c>
      <c r="X164" s="28">
        <f t="shared" si="17"/>
        <v>13731.622072250893</v>
      </c>
      <c r="Y164" s="28">
        <f t="shared" si="18"/>
        <v>13872.929416435094</v>
      </c>
      <c r="Z164" s="28">
        <f t="shared" si="19"/>
        <v>14009.9220325526</v>
      </c>
      <c r="AA164" s="28">
        <f t="shared" si="20"/>
        <v>14142.060579595076</v>
      </c>
    </row>
    <row r="165" spans="1:27" x14ac:dyDescent="0.25">
      <c r="A165" s="1">
        <v>160</v>
      </c>
      <c r="B165" t="s">
        <v>386</v>
      </c>
      <c r="C165" s="14" t="s">
        <v>463</v>
      </c>
      <c r="D165" s="14" t="s">
        <v>459</v>
      </c>
      <c r="E165" s="5">
        <v>1205</v>
      </c>
      <c r="F165" s="5">
        <v>1249</v>
      </c>
      <c r="G165" s="5">
        <v>1261</v>
      </c>
      <c r="I165" s="28">
        <v>1202.5428450823131</v>
      </c>
      <c r="J165" s="28">
        <v>1216.5842127479948</v>
      </c>
      <c r="K165" s="28">
        <v>1230.1241029970452</v>
      </c>
      <c r="L165" s="28">
        <v>1243.1625158294639</v>
      </c>
      <c r="M165" s="28">
        <v>1256.2009286618827</v>
      </c>
      <c r="N165" s="28">
        <v>1268.2363866610383</v>
      </c>
      <c r="O165" s="28">
        <v>1280.2718446601941</v>
      </c>
      <c r="P165" s="31">
        <f t="shared" si="21"/>
        <v>-30.875897002954844</v>
      </c>
      <c r="Q165" s="29">
        <f t="shared" si="22"/>
        <v>1.0599266204647394E-2</v>
      </c>
      <c r="R165" s="29">
        <f t="shared" si="22"/>
        <v>1.048810004033887E-2</v>
      </c>
      <c r="S165" s="29">
        <f t="shared" si="22"/>
        <v>9.5808383233531615E-3</v>
      </c>
      <c r="T165" s="29">
        <f t="shared" si="22"/>
        <v>9.489916963226621E-3</v>
      </c>
      <c r="U165" s="29">
        <f t="shared" si="23"/>
        <v>9.8529517756395495E-3</v>
      </c>
      <c r="W165" s="28">
        <f t="shared" si="24"/>
        <v>1261</v>
      </c>
      <c r="X165" s="28">
        <f t="shared" si="17"/>
        <v>1274.3656746840604</v>
      </c>
      <c r="Y165" s="28">
        <f t="shared" si="18"/>
        <v>1287.7313493681208</v>
      </c>
      <c r="Z165" s="28">
        <f t="shared" si="19"/>
        <v>1300.0688952303301</v>
      </c>
      <c r="AA165" s="28">
        <f t="shared" si="20"/>
        <v>1312.4064410925396</v>
      </c>
    </row>
    <row r="166" spans="1:27" x14ac:dyDescent="0.25">
      <c r="A166" s="1">
        <v>161</v>
      </c>
      <c r="B166" t="s">
        <v>387</v>
      </c>
      <c r="C166" s="14" t="s">
        <v>463</v>
      </c>
      <c r="D166" s="14" t="s">
        <v>460</v>
      </c>
      <c r="E166" s="5">
        <v>1542</v>
      </c>
      <c r="F166" s="5">
        <v>1619</v>
      </c>
      <c r="G166" s="5">
        <v>1634</v>
      </c>
      <c r="I166" s="28">
        <v>1543.1357117873383</v>
      </c>
      <c r="J166" s="28">
        <v>1561.2714235746764</v>
      </c>
      <c r="K166" s="28">
        <v>1578.8737320741518</v>
      </c>
      <c r="L166" s="28">
        <v>1595.4092339979015</v>
      </c>
      <c r="M166" s="28">
        <v>1611.944735921651</v>
      </c>
      <c r="N166" s="28">
        <v>1627.9468345575376</v>
      </c>
      <c r="O166" s="28">
        <v>1643.4155299055615</v>
      </c>
      <c r="P166" s="31">
        <f t="shared" si="21"/>
        <v>-55.126267925848197</v>
      </c>
      <c r="Q166" s="29">
        <f t="shared" si="22"/>
        <v>1.0472972972973081E-2</v>
      </c>
      <c r="R166" s="29">
        <f t="shared" si="22"/>
        <v>1.0364426613172816E-2</v>
      </c>
      <c r="S166" s="29">
        <f t="shared" si="22"/>
        <v>9.927200529450628E-3</v>
      </c>
      <c r="T166" s="29">
        <f t="shared" si="22"/>
        <v>9.5019659239843172E-3</v>
      </c>
      <c r="U166" s="29">
        <f t="shared" si="23"/>
        <v>9.9311976888692543E-3</v>
      </c>
      <c r="W166" s="28">
        <f t="shared" si="24"/>
        <v>1634</v>
      </c>
      <c r="X166" s="28">
        <f t="shared" si="17"/>
        <v>1651.112837837838</v>
      </c>
      <c r="Y166" s="28">
        <f t="shared" si="18"/>
        <v>1668.2256756756758</v>
      </c>
      <c r="Z166" s="28">
        <f t="shared" si="19"/>
        <v>1684.7864864864864</v>
      </c>
      <c r="AA166" s="28">
        <f t="shared" si="20"/>
        <v>1700.7952702702703</v>
      </c>
    </row>
    <row r="167" spans="1:27" x14ac:dyDescent="0.25">
      <c r="A167" s="1">
        <v>162</v>
      </c>
      <c r="B167" t="s">
        <v>388</v>
      </c>
      <c r="C167" s="14" t="s">
        <v>463</v>
      </c>
      <c r="D167" s="14" t="s">
        <v>460</v>
      </c>
      <c r="E167" s="5">
        <v>4805</v>
      </c>
      <c r="F167" s="5">
        <v>4921</v>
      </c>
      <c r="G167" s="5">
        <v>4997</v>
      </c>
      <c r="I167" s="28">
        <v>4764.0780550977161</v>
      </c>
      <c r="J167" s="28">
        <v>4819.4936425712267</v>
      </c>
      <c r="K167" s="28">
        <v>4873.8009182952674</v>
      </c>
      <c r="L167" s="28">
        <v>4925.8915705203672</v>
      </c>
      <c r="M167" s="28">
        <v>4976.3197551212616</v>
      </c>
      <c r="N167" s="28">
        <v>5025.639627972686</v>
      </c>
      <c r="O167" s="28">
        <v>5073.2970331999059</v>
      </c>
      <c r="P167" s="31">
        <f t="shared" si="21"/>
        <v>-123.19908170473263</v>
      </c>
      <c r="Q167" s="29">
        <f t="shared" si="22"/>
        <v>1.0687890847072145E-2</v>
      </c>
      <c r="R167" s="29">
        <f t="shared" si="22"/>
        <v>1.0237372032849515E-2</v>
      </c>
      <c r="S167" s="29">
        <f t="shared" si="22"/>
        <v>9.9109131403117799E-3</v>
      </c>
      <c r="T167" s="29">
        <f t="shared" si="22"/>
        <v>9.4828536773625804E-3</v>
      </c>
      <c r="U167" s="29">
        <f t="shared" si="23"/>
        <v>9.8770462835079589E-3</v>
      </c>
      <c r="W167" s="28">
        <f t="shared" si="24"/>
        <v>4997</v>
      </c>
      <c r="X167" s="28">
        <f t="shared" si="17"/>
        <v>5050.4073905628202</v>
      </c>
      <c r="Y167" s="28">
        <f t="shared" si="18"/>
        <v>5102.1102899374646</v>
      </c>
      <c r="Z167" s="28">
        <f t="shared" si="19"/>
        <v>5152.6768618533251</v>
      </c>
      <c r="AA167" s="28">
        <f t="shared" si="20"/>
        <v>5201.5389425810117</v>
      </c>
    </row>
    <row r="168" spans="1:27" x14ac:dyDescent="0.25">
      <c r="A168" s="1">
        <v>163</v>
      </c>
      <c r="B168" t="s">
        <v>389</v>
      </c>
      <c r="C168" s="14" t="s">
        <v>463</v>
      </c>
      <c r="D168" s="14" t="s">
        <v>460</v>
      </c>
      <c r="E168" s="5">
        <v>1089</v>
      </c>
      <c r="F168" s="5">
        <v>1165</v>
      </c>
      <c r="G168" s="5">
        <v>1181</v>
      </c>
      <c r="I168" s="28">
        <v>1086.0408361691784</v>
      </c>
      <c r="J168" s="28">
        <v>1099.0816723383568</v>
      </c>
      <c r="K168" s="28">
        <v>1111.0792416140009</v>
      </c>
      <c r="L168" s="28">
        <v>1123.076810889645</v>
      </c>
      <c r="M168" s="28">
        <v>1134.552746718522</v>
      </c>
      <c r="N168" s="28">
        <v>1146.0286825473991</v>
      </c>
      <c r="O168" s="28">
        <v>1156.4613514827417</v>
      </c>
      <c r="P168" s="31">
        <f t="shared" si="21"/>
        <v>-69.920758385999079</v>
      </c>
      <c r="Q168" s="29">
        <f t="shared" si="22"/>
        <v>1.0798122065727646E-2</v>
      </c>
      <c r="R168" s="29">
        <f t="shared" si="22"/>
        <v>1.0218300046446839E-2</v>
      </c>
      <c r="S168" s="29">
        <f t="shared" si="22"/>
        <v>1.0114942528735653E-2</v>
      </c>
      <c r="T168" s="29">
        <f t="shared" si="22"/>
        <v>9.103322712790133E-3</v>
      </c>
      <c r="U168" s="29">
        <f t="shared" si="23"/>
        <v>9.8121884293242093E-3</v>
      </c>
      <c r="W168" s="28">
        <f t="shared" si="24"/>
        <v>1181</v>
      </c>
      <c r="X168" s="28">
        <f t="shared" si="17"/>
        <v>1193.7525821596244</v>
      </c>
      <c r="Y168" s="28">
        <f t="shared" si="18"/>
        <v>1205.9507042253522</v>
      </c>
      <c r="Z168" s="28">
        <f t="shared" si="19"/>
        <v>1218.14882629108</v>
      </c>
      <c r="AA168" s="28">
        <f t="shared" si="20"/>
        <v>1229.2380281690143</v>
      </c>
    </row>
    <row r="169" spans="1:27" x14ac:dyDescent="0.25">
      <c r="A169" s="1">
        <v>164</v>
      </c>
      <c r="B169" t="s">
        <v>390</v>
      </c>
      <c r="C169" s="14" t="s">
        <v>463</v>
      </c>
      <c r="D169" s="14" t="s">
        <v>458</v>
      </c>
      <c r="E169" s="5">
        <v>3361</v>
      </c>
      <c r="F169" s="5">
        <v>3427</v>
      </c>
      <c r="G169" s="5">
        <v>3527</v>
      </c>
      <c r="I169" s="28">
        <v>3382.3967576791811</v>
      </c>
      <c r="J169" s="28">
        <v>3421.8430034129692</v>
      </c>
      <c r="K169" s="28">
        <v>3460.3387372013653</v>
      </c>
      <c r="L169" s="28">
        <v>3497.4087030716723</v>
      </c>
      <c r="M169" s="28">
        <v>3533.5281569965869</v>
      </c>
      <c r="N169" s="28">
        <v>3568.2218430034131</v>
      </c>
      <c r="O169" s="28">
        <v>3601.9650170648465</v>
      </c>
      <c r="P169" s="31">
        <f t="shared" si="21"/>
        <v>-66.661262798634652</v>
      </c>
      <c r="Q169" s="29">
        <f t="shared" si="22"/>
        <v>1.0712814173877162E-2</v>
      </c>
      <c r="R169" s="29">
        <f t="shared" si="22"/>
        <v>1.0327490148117907E-2</v>
      </c>
      <c r="S169" s="29">
        <f t="shared" si="22"/>
        <v>9.8184263618023848E-3</v>
      </c>
      <c r="T169" s="29">
        <f t="shared" si="22"/>
        <v>9.4565796483750426E-3</v>
      </c>
      <c r="U169" s="29">
        <f t="shared" si="23"/>
        <v>9.8674987194317786E-3</v>
      </c>
      <c r="W169" s="28">
        <f t="shared" si="24"/>
        <v>3527</v>
      </c>
      <c r="X169" s="28">
        <f t="shared" si="17"/>
        <v>3564.7840955912652</v>
      </c>
      <c r="Y169" s="28">
        <f t="shared" si="18"/>
        <v>3601.5993682186513</v>
      </c>
      <c r="Z169" s="28">
        <f t="shared" si="19"/>
        <v>3636.9614064002203</v>
      </c>
      <c r="AA169" s="28">
        <f t="shared" si="20"/>
        <v>3671.3546216179097</v>
      </c>
    </row>
    <row r="170" spans="1:27" x14ac:dyDescent="0.25">
      <c r="A170" s="1">
        <v>165</v>
      </c>
      <c r="B170" t="s">
        <v>391</v>
      </c>
      <c r="C170" s="14" t="s">
        <v>463</v>
      </c>
      <c r="D170" s="14" t="s">
        <v>458</v>
      </c>
      <c r="E170" s="5">
        <v>604</v>
      </c>
      <c r="F170" s="5">
        <v>603</v>
      </c>
      <c r="G170" s="5">
        <v>602</v>
      </c>
      <c r="I170" s="28">
        <v>614.56723063223512</v>
      </c>
      <c r="J170" s="28">
        <v>621.5939447907391</v>
      </c>
      <c r="K170" s="28">
        <v>628.62065894924308</v>
      </c>
      <c r="L170" s="28">
        <v>635.64737310774717</v>
      </c>
      <c r="M170" s="28">
        <v>642.13357079252012</v>
      </c>
      <c r="N170" s="28">
        <v>648.07925200356192</v>
      </c>
      <c r="O170" s="28">
        <v>654.56544968833487</v>
      </c>
      <c r="P170" s="31">
        <f t="shared" si="21"/>
        <v>26.620658949243079</v>
      </c>
      <c r="Q170" s="29">
        <f t="shared" si="22"/>
        <v>1.1177987962166945E-2</v>
      </c>
      <c r="R170" s="29">
        <f t="shared" si="22"/>
        <v>1.0204081632653086E-2</v>
      </c>
      <c r="S170" s="29">
        <f t="shared" si="22"/>
        <v>9.2592592592591789E-3</v>
      </c>
      <c r="T170" s="29">
        <f t="shared" si="22"/>
        <v>1.0008340283569667E-2</v>
      </c>
      <c r="U170" s="29">
        <f t="shared" si="23"/>
        <v>9.8238937251606453E-3</v>
      </c>
      <c r="W170" s="28">
        <f t="shared" si="24"/>
        <v>602</v>
      </c>
      <c r="X170" s="28">
        <f t="shared" si="17"/>
        <v>608.72914875322454</v>
      </c>
      <c r="Y170" s="28">
        <f t="shared" si="18"/>
        <v>614.9406706792779</v>
      </c>
      <c r="Z170" s="28">
        <f t="shared" si="19"/>
        <v>620.63456577815998</v>
      </c>
      <c r="AA170" s="28">
        <f t="shared" si="20"/>
        <v>626.84608770421323</v>
      </c>
    </row>
    <row r="171" spans="1:27" x14ac:dyDescent="0.25">
      <c r="A171" s="1">
        <v>166</v>
      </c>
      <c r="B171" t="s">
        <v>392</v>
      </c>
      <c r="C171" s="14" t="s">
        <v>465</v>
      </c>
      <c r="D171" s="14" t="s">
        <v>458</v>
      </c>
      <c r="E171" s="5">
        <v>10629</v>
      </c>
      <c r="F171" s="5">
        <v>10793</v>
      </c>
      <c r="G171" s="5">
        <v>11022</v>
      </c>
      <c r="I171" s="28">
        <v>10570.762416821932</v>
      </c>
      <c r="J171" s="28">
        <v>10694.188980569603</v>
      </c>
      <c r="K171" s="28">
        <v>10813.723715730635</v>
      </c>
      <c r="L171" s="28">
        <v>10929.36662230503</v>
      </c>
      <c r="M171" s="28">
        <v>11042.229651317541</v>
      </c>
      <c r="N171" s="28">
        <v>11151.200851743411</v>
      </c>
      <c r="O171" s="28">
        <v>11256.280223582646</v>
      </c>
      <c r="P171" s="31">
        <f t="shared" si="21"/>
        <v>-208.27628426936462</v>
      </c>
      <c r="Q171" s="29">
        <f t="shared" si="22"/>
        <v>1.0694087403598944E-2</v>
      </c>
      <c r="R171" s="29">
        <f t="shared" si="22"/>
        <v>1.0326584596601997E-2</v>
      </c>
      <c r="S171" s="29">
        <f t="shared" si="22"/>
        <v>9.8685866774079079E-3</v>
      </c>
      <c r="T171" s="29">
        <f t="shared" si="22"/>
        <v>9.4231440394875327E-3</v>
      </c>
      <c r="U171" s="29">
        <f t="shared" si="23"/>
        <v>9.8727717711658124E-3</v>
      </c>
      <c r="W171" s="28">
        <f t="shared" si="24"/>
        <v>11022</v>
      </c>
      <c r="X171" s="28">
        <f t="shared" si="17"/>
        <v>11139.870231362469</v>
      </c>
      <c r="Y171" s="28">
        <f t="shared" si="18"/>
        <v>11254.907043701802</v>
      </c>
      <c r="Z171" s="28">
        <f t="shared" si="19"/>
        <v>11365.977069408742</v>
      </c>
      <c r="AA171" s="28">
        <f t="shared" si="20"/>
        <v>11473.080308483293</v>
      </c>
    </row>
    <row r="172" spans="1:27" x14ac:dyDescent="0.25">
      <c r="A172" s="1">
        <v>167</v>
      </c>
      <c r="B172" t="s">
        <v>393</v>
      </c>
      <c r="C172" s="14" t="s">
        <v>464</v>
      </c>
      <c r="D172" s="14" t="s">
        <v>460</v>
      </c>
      <c r="E172" s="5">
        <v>4980</v>
      </c>
      <c r="F172" s="5">
        <v>5103</v>
      </c>
      <c r="G172" s="5">
        <v>5181</v>
      </c>
      <c r="I172" s="28">
        <v>4976.9634146341459</v>
      </c>
      <c r="J172" s="28">
        <v>5034.7659854976928</v>
      </c>
      <c r="K172" s="28">
        <v>5090.9479235332892</v>
      </c>
      <c r="L172" s="28">
        <v>5145.5092287409361</v>
      </c>
      <c r="M172" s="28">
        <v>5198.4499011206326</v>
      </c>
      <c r="N172" s="28">
        <v>5249.7699406723796</v>
      </c>
      <c r="O172" s="28">
        <v>5299.469347396177</v>
      </c>
      <c r="P172" s="31">
        <f t="shared" si="21"/>
        <v>-90.052076466710787</v>
      </c>
      <c r="Q172" s="29">
        <f t="shared" si="22"/>
        <v>1.0717317487266601E-2</v>
      </c>
      <c r="R172" s="29">
        <f t="shared" si="22"/>
        <v>1.0288713910761098E-2</v>
      </c>
      <c r="S172" s="29">
        <f t="shared" si="22"/>
        <v>9.8721812324639065E-3</v>
      </c>
      <c r="T172" s="29">
        <f t="shared" si="22"/>
        <v>9.4669685120396044E-3</v>
      </c>
      <c r="U172" s="29">
        <f t="shared" si="23"/>
        <v>9.8759545517548702E-3</v>
      </c>
      <c r="W172" s="28">
        <f t="shared" si="24"/>
        <v>5181</v>
      </c>
      <c r="X172" s="28">
        <f t="shared" si="17"/>
        <v>5236.526421901528</v>
      </c>
      <c r="Y172" s="28">
        <f t="shared" si="18"/>
        <v>5290.403544142614</v>
      </c>
      <c r="Z172" s="28">
        <f t="shared" si="19"/>
        <v>5342.6313667232589</v>
      </c>
      <c r="AA172" s="28">
        <f t="shared" si="20"/>
        <v>5393.2098896434636</v>
      </c>
    </row>
    <row r="173" spans="1:27" x14ac:dyDescent="0.25">
      <c r="A173" s="1">
        <v>168</v>
      </c>
      <c r="B173" t="s">
        <v>394</v>
      </c>
      <c r="C173" s="14" t="s">
        <v>465</v>
      </c>
      <c r="D173" s="14" t="s">
        <v>458</v>
      </c>
      <c r="E173" s="5">
        <v>10428</v>
      </c>
      <c r="F173" s="5">
        <v>10596</v>
      </c>
      <c r="G173" s="5">
        <v>10699</v>
      </c>
      <c r="I173" s="28">
        <v>10240.82765302633</v>
      </c>
      <c r="J173" s="28">
        <v>10359.618716516583</v>
      </c>
      <c r="K173" s="28">
        <v>10475.526501766784</v>
      </c>
      <c r="L173" s="28">
        <v>10587.974353128919</v>
      </c>
      <c r="M173" s="28">
        <v>10696.962270602986</v>
      </c>
      <c r="N173" s="28">
        <v>10802.49025418899</v>
      </c>
      <c r="O173" s="28">
        <v>10904.558303886926</v>
      </c>
      <c r="P173" s="31">
        <f t="shared" si="21"/>
        <v>-223.47349823321565</v>
      </c>
      <c r="Q173" s="29">
        <f t="shared" si="22"/>
        <v>1.0734338874821142E-2</v>
      </c>
      <c r="R173" s="29">
        <f t="shared" si="22"/>
        <v>1.0293556995806238E-2</v>
      </c>
      <c r="S173" s="29">
        <f t="shared" si="22"/>
        <v>9.8652291105122466E-3</v>
      </c>
      <c r="T173" s="29">
        <f t="shared" si="22"/>
        <v>9.4485667004750792E-3</v>
      </c>
      <c r="U173" s="29">
        <f t="shared" si="23"/>
        <v>9.8691176022645214E-3</v>
      </c>
      <c r="W173" s="28">
        <f t="shared" si="24"/>
        <v>10699</v>
      </c>
      <c r="X173" s="28">
        <f t="shared" si="17"/>
        <v>10813.846691621711</v>
      </c>
      <c r="Y173" s="28">
        <f t="shared" si="18"/>
        <v>10925.159638885831</v>
      </c>
      <c r="Z173" s="28">
        <f t="shared" si="19"/>
        <v>11032.938841792362</v>
      </c>
      <c r="AA173" s="28">
        <f t="shared" si="20"/>
        <v>11137.1843003413</v>
      </c>
    </row>
    <row r="174" spans="1:27" x14ac:dyDescent="0.25">
      <c r="A174" s="1">
        <v>169</v>
      </c>
      <c r="B174" t="s">
        <v>395</v>
      </c>
      <c r="C174" s="14" t="s">
        <v>463</v>
      </c>
      <c r="D174" s="14" t="s">
        <v>459</v>
      </c>
      <c r="E174" s="5">
        <v>15187</v>
      </c>
      <c r="F174" s="5">
        <v>15419</v>
      </c>
      <c r="G174" s="5">
        <v>15676</v>
      </c>
      <c r="I174" s="28">
        <v>15120.237381601144</v>
      </c>
      <c r="J174" s="28">
        <v>15296.628843908136</v>
      </c>
      <c r="K174" s="28">
        <v>15467.689794991567</v>
      </c>
      <c r="L174" s="28">
        <v>15633.420234851435</v>
      </c>
      <c r="M174" s="28">
        <v>15794.304755417155</v>
      </c>
      <c r="N174" s="28">
        <v>15949.85876475931</v>
      </c>
      <c r="O174" s="28">
        <v>16100.566854807319</v>
      </c>
      <c r="P174" s="31">
        <f t="shared" si="21"/>
        <v>-208.3102050084326</v>
      </c>
      <c r="Q174" s="29">
        <f t="shared" si="22"/>
        <v>1.0714621385381772E-2</v>
      </c>
      <c r="R174" s="29">
        <f t="shared" si="22"/>
        <v>1.0291063513220322E-2</v>
      </c>
      <c r="S174" s="29">
        <f t="shared" si="22"/>
        <v>9.8487405271069552E-3</v>
      </c>
      <c r="T174" s="29">
        <f t="shared" si="22"/>
        <v>9.4488667436349507E-3</v>
      </c>
      <c r="U174" s="29">
        <f t="shared" si="23"/>
        <v>9.862890261320742E-3</v>
      </c>
      <c r="W174" s="28">
        <f t="shared" si="24"/>
        <v>15676</v>
      </c>
      <c r="X174" s="28">
        <f t="shared" si="17"/>
        <v>15843.962404837244</v>
      </c>
      <c r="Y174" s="28">
        <f t="shared" si="18"/>
        <v>16007.013628246499</v>
      </c>
      <c r="Z174" s="28">
        <f t="shared" si="19"/>
        <v>16164.662552084965</v>
      </c>
      <c r="AA174" s="28">
        <f t="shared" si="20"/>
        <v>16317.400294495443</v>
      </c>
    </row>
    <row r="175" spans="1:27" x14ac:dyDescent="0.25">
      <c r="A175" s="1">
        <v>170</v>
      </c>
      <c r="B175" t="s">
        <v>396</v>
      </c>
      <c r="C175" s="14" t="s">
        <v>463</v>
      </c>
      <c r="D175" s="14" t="s">
        <v>459</v>
      </c>
      <c r="E175" s="5">
        <v>42351</v>
      </c>
      <c r="F175" s="5">
        <v>43322</v>
      </c>
      <c r="G175" s="5">
        <v>44852</v>
      </c>
      <c r="I175" s="28">
        <v>41984.49571304964</v>
      </c>
      <c r="J175" s="28">
        <v>42473.473452371589</v>
      </c>
      <c r="K175" s="28">
        <v>42948.467080940769</v>
      </c>
      <c r="L175" s="28">
        <v>43409.476598757181</v>
      </c>
      <c r="M175" s="28">
        <v>43856.035868795727</v>
      </c>
      <c r="N175" s="28">
        <v>44288.611028081497</v>
      </c>
      <c r="O175" s="28">
        <v>44706.269802564304</v>
      </c>
      <c r="P175" s="31">
        <f t="shared" si="21"/>
        <v>-1903.5329190592311</v>
      </c>
      <c r="Q175" s="29">
        <f t="shared" si="22"/>
        <v>1.0734015650607331E-2</v>
      </c>
      <c r="R175" s="29">
        <f t="shared" si="22"/>
        <v>1.0287137856237848E-2</v>
      </c>
      <c r="S175" s="29">
        <f t="shared" si="22"/>
        <v>9.8635262106202964E-3</v>
      </c>
      <c r="T175" s="29">
        <f t="shared" si="22"/>
        <v>9.430387740495795E-3</v>
      </c>
      <c r="U175" s="29">
        <f t="shared" si="23"/>
        <v>9.8603506024513132E-3</v>
      </c>
      <c r="W175" s="28">
        <f t="shared" si="24"/>
        <v>44852</v>
      </c>
      <c r="X175" s="28">
        <f t="shared" si="17"/>
        <v>45333.442069961035</v>
      </c>
      <c r="Y175" s="28">
        <f t="shared" si="18"/>
        <v>45799.793438032502</v>
      </c>
      <c r="Z175" s="28">
        <f t="shared" si="19"/>
        <v>46251.540901049535</v>
      </c>
      <c r="AA175" s="28">
        <f t="shared" si="20"/>
        <v>46687.710865341833</v>
      </c>
    </row>
    <row r="176" spans="1:27" x14ac:dyDescent="0.25">
      <c r="A176" s="1">
        <v>171</v>
      </c>
      <c r="B176" t="s">
        <v>397</v>
      </c>
      <c r="C176" s="14" t="s">
        <v>464</v>
      </c>
      <c r="D176" s="14" t="s">
        <v>460</v>
      </c>
      <c r="E176" s="5">
        <v>8017</v>
      </c>
      <c r="F176" s="5">
        <v>8161</v>
      </c>
      <c r="G176" s="5">
        <v>8337</v>
      </c>
      <c r="I176" s="28">
        <v>7860.8563787638668</v>
      </c>
      <c r="J176" s="28">
        <v>7952.6612519809823</v>
      </c>
      <c r="K176" s="28">
        <v>8041.3888668779719</v>
      </c>
      <c r="L176" s="28">
        <v>8128.0649762282092</v>
      </c>
      <c r="M176" s="28">
        <v>8211.6638272583205</v>
      </c>
      <c r="N176" s="28">
        <v>8292.1854199683039</v>
      </c>
      <c r="O176" s="28">
        <v>8370.6555071315379</v>
      </c>
      <c r="P176" s="31">
        <f t="shared" si="21"/>
        <v>-295.61113312202815</v>
      </c>
      <c r="Q176" s="29">
        <f t="shared" si="22"/>
        <v>1.077874864468392E-2</v>
      </c>
      <c r="R176" s="29">
        <f t="shared" si="22"/>
        <v>1.028520949015653E-2</v>
      </c>
      <c r="S176" s="29">
        <f t="shared" si="22"/>
        <v>9.8057585410029745E-3</v>
      </c>
      <c r="T176" s="29">
        <f t="shared" si="22"/>
        <v>9.4631370608610835E-3</v>
      </c>
      <c r="U176" s="29">
        <f t="shared" si="23"/>
        <v>9.8513683640068638E-3</v>
      </c>
      <c r="W176" s="28">
        <f t="shared" si="24"/>
        <v>8337</v>
      </c>
      <c r="X176" s="28">
        <f t="shared" si="17"/>
        <v>8426.862427450731</v>
      </c>
      <c r="Y176" s="28">
        <f t="shared" si="18"/>
        <v>8513.5344728617893</v>
      </c>
      <c r="Z176" s="28">
        <f t="shared" si="19"/>
        <v>8597.0161362331764</v>
      </c>
      <c r="AA176" s="28">
        <f t="shared" si="20"/>
        <v>8678.3708782447848</v>
      </c>
    </row>
    <row r="177" spans="1:27" x14ac:dyDescent="0.25">
      <c r="A177" s="1">
        <v>172</v>
      </c>
      <c r="B177" t="s">
        <v>398</v>
      </c>
      <c r="C177" s="14" t="s">
        <v>463</v>
      </c>
      <c r="D177" s="14" t="s">
        <v>458</v>
      </c>
      <c r="E177" s="5">
        <v>18444</v>
      </c>
      <c r="F177" s="5">
        <v>19025</v>
      </c>
      <c r="G177" s="5">
        <v>19378</v>
      </c>
      <c r="I177" s="28">
        <v>18358.701601601602</v>
      </c>
      <c r="J177" s="28">
        <v>18572.502127127129</v>
      </c>
      <c r="K177" s="28">
        <v>18780.40157657658</v>
      </c>
      <c r="L177" s="28">
        <v>18981.94602102102</v>
      </c>
      <c r="M177" s="28">
        <v>19177.135460460464</v>
      </c>
      <c r="N177" s="28">
        <v>19366.423823823825</v>
      </c>
      <c r="O177" s="28">
        <v>19548.903253253255</v>
      </c>
      <c r="P177" s="31">
        <f t="shared" si="21"/>
        <v>-597.59842342342017</v>
      </c>
      <c r="Q177" s="29">
        <f t="shared" si="22"/>
        <v>1.0731636574577394E-2</v>
      </c>
      <c r="R177" s="29">
        <f t="shared" si="22"/>
        <v>1.0282899299328263E-2</v>
      </c>
      <c r="S177" s="29">
        <f t="shared" si="22"/>
        <v>9.8705233507703424E-3</v>
      </c>
      <c r="T177" s="29">
        <f t="shared" si="22"/>
        <v>9.422463903994014E-3</v>
      </c>
      <c r="U177" s="29">
        <f t="shared" si="23"/>
        <v>9.8586288513642061E-3</v>
      </c>
      <c r="W177" s="28">
        <f t="shared" si="24"/>
        <v>19378</v>
      </c>
      <c r="X177" s="28">
        <f t="shared" si="17"/>
        <v>19585.957653542158</v>
      </c>
      <c r="Y177" s="28">
        <f t="shared" si="18"/>
        <v>19787.358083774441</v>
      </c>
      <c r="Z177" s="28">
        <f t="shared" si="19"/>
        <v>19982.669663790391</v>
      </c>
      <c r="AA177" s="28">
        <f t="shared" si="20"/>
        <v>20170.95564740289</v>
      </c>
    </row>
    <row r="178" spans="1:27" x14ac:dyDescent="0.25">
      <c r="A178" s="1">
        <v>173</v>
      </c>
      <c r="B178" t="s">
        <v>399</v>
      </c>
      <c r="C178" s="14" t="s">
        <v>464</v>
      </c>
      <c r="D178" s="14" t="s">
        <v>460</v>
      </c>
      <c r="E178" s="5">
        <v>1740</v>
      </c>
      <c r="F178" s="5">
        <v>1794</v>
      </c>
      <c r="G178" s="5">
        <v>1828</v>
      </c>
      <c r="I178" s="28">
        <v>1727.4314619549727</v>
      </c>
      <c r="J178" s="28">
        <v>1747.3764605300655</v>
      </c>
      <c r="K178" s="28">
        <v>1767.3214591051581</v>
      </c>
      <c r="L178" s="28">
        <v>1786.29353092049</v>
      </c>
      <c r="M178" s="28">
        <v>1804.2926759760614</v>
      </c>
      <c r="N178" s="28">
        <v>1822.2918210316327</v>
      </c>
      <c r="O178" s="28">
        <v>1839.3180393274436</v>
      </c>
      <c r="P178" s="31">
        <f t="shared" si="21"/>
        <v>-60.678540894841944</v>
      </c>
      <c r="Q178" s="29">
        <f t="shared" si="22"/>
        <v>1.0734929810074262E-2</v>
      </c>
      <c r="R178" s="29">
        <f t="shared" si="22"/>
        <v>1.0076252723311604E-2</v>
      </c>
      <c r="S178" s="29">
        <f t="shared" si="22"/>
        <v>9.9757346993798179E-3</v>
      </c>
      <c r="T178" s="29">
        <f t="shared" si="22"/>
        <v>9.3432995194874975E-3</v>
      </c>
      <c r="U178" s="29">
        <f t="shared" si="23"/>
        <v>9.7984289807263071E-3</v>
      </c>
      <c r="W178" s="28">
        <f t="shared" si="24"/>
        <v>1828</v>
      </c>
      <c r="X178" s="28">
        <f t="shared" si="17"/>
        <v>1847.6234516928157</v>
      </c>
      <c r="Y178" s="28">
        <f t="shared" si="18"/>
        <v>1866.2405725295898</v>
      </c>
      <c r="Z178" s="28">
        <f t="shared" si="19"/>
        <v>1884.8576933663637</v>
      </c>
      <c r="AA178" s="28">
        <f t="shared" si="20"/>
        <v>1902.468483347096</v>
      </c>
    </row>
    <row r="179" spans="1:27" x14ac:dyDescent="0.25">
      <c r="A179" s="1">
        <v>174</v>
      </c>
      <c r="B179" t="s">
        <v>400</v>
      </c>
      <c r="C179" s="14" t="s">
        <v>464</v>
      </c>
      <c r="D179" s="14" t="s">
        <v>460</v>
      </c>
      <c r="E179" s="5">
        <v>1510</v>
      </c>
      <c r="F179" s="5">
        <v>1527</v>
      </c>
      <c r="G179" s="5">
        <v>1554</v>
      </c>
      <c r="I179" s="28">
        <v>1517.0708615113203</v>
      </c>
      <c r="J179" s="28">
        <v>1534.7009703028523</v>
      </c>
      <c r="K179" s="28">
        <v>1551.8903263745958</v>
      </c>
      <c r="L179" s="28">
        <v>1568.6389297265512</v>
      </c>
      <c r="M179" s="28">
        <v>1584.9467803587181</v>
      </c>
      <c r="N179" s="28">
        <v>1600.3731255513085</v>
      </c>
      <c r="O179" s="28">
        <v>1615.3587180241107</v>
      </c>
      <c r="P179" s="31">
        <f t="shared" si="21"/>
        <v>-2.1096736254041843</v>
      </c>
      <c r="Q179" s="29">
        <f t="shared" si="22"/>
        <v>1.0792388525986964E-2</v>
      </c>
      <c r="R179" s="29">
        <f t="shared" si="22"/>
        <v>1.0396178701882509E-2</v>
      </c>
      <c r="S179" s="29">
        <f t="shared" si="22"/>
        <v>9.7330367074526906E-3</v>
      </c>
      <c r="T179" s="29">
        <f t="shared" si="22"/>
        <v>9.3638116221426999E-3</v>
      </c>
      <c r="U179" s="29">
        <f t="shared" si="23"/>
        <v>9.8310090104926345E-3</v>
      </c>
      <c r="W179" s="28">
        <f t="shared" si="24"/>
        <v>1554</v>
      </c>
      <c r="X179" s="28">
        <f t="shared" si="17"/>
        <v>1570.7713717693839</v>
      </c>
      <c r="Y179" s="28">
        <f t="shared" si="18"/>
        <v>1587.1013916500995</v>
      </c>
      <c r="Z179" s="28">
        <f t="shared" si="19"/>
        <v>1602.548707753479</v>
      </c>
      <c r="AA179" s="28">
        <f t="shared" si="20"/>
        <v>1617.5546719681906</v>
      </c>
    </row>
    <row r="180" spans="1:27" x14ac:dyDescent="0.25">
      <c r="A180" s="1">
        <v>175</v>
      </c>
      <c r="B180" t="s">
        <v>401</v>
      </c>
      <c r="C180" s="14" t="s">
        <v>463</v>
      </c>
      <c r="D180" s="14" t="s">
        <v>459</v>
      </c>
      <c r="E180" s="5">
        <v>13147</v>
      </c>
      <c r="F180" s="5">
        <v>13859</v>
      </c>
      <c r="G180" s="5">
        <v>14259</v>
      </c>
      <c r="I180" s="28">
        <v>12968.38400055123</v>
      </c>
      <c r="J180" s="28">
        <v>13119.353682904983</v>
      </c>
      <c r="K180" s="28">
        <v>13266.350478881004</v>
      </c>
      <c r="L180" s="28">
        <v>13408.491524839799</v>
      </c>
      <c r="M180" s="28">
        <v>13546.659684420865</v>
      </c>
      <c r="N180" s="28">
        <v>13679.972093984705</v>
      </c>
      <c r="O180" s="28">
        <v>13809.311617170813</v>
      </c>
      <c r="P180" s="31">
        <f t="shared" si="21"/>
        <v>-992.64952111899584</v>
      </c>
      <c r="Q180" s="29">
        <f t="shared" si="22"/>
        <v>1.071440455195817E-2</v>
      </c>
      <c r="R180" s="29">
        <f t="shared" si="22"/>
        <v>1.0304526748971247E-2</v>
      </c>
      <c r="S180" s="29">
        <f t="shared" si="22"/>
        <v>9.8409801876955319E-3</v>
      </c>
      <c r="T180" s="29">
        <f t="shared" si="22"/>
        <v>9.454662794449795E-3</v>
      </c>
      <c r="U180" s="29">
        <f t="shared" si="23"/>
        <v>9.8667232437055236E-3</v>
      </c>
      <c r="W180" s="28">
        <f t="shared" si="24"/>
        <v>14259</v>
      </c>
      <c r="X180" s="28">
        <f t="shared" si="17"/>
        <v>14411.776694506372</v>
      </c>
      <c r="Y180" s="28">
        <f t="shared" si="18"/>
        <v>14560.283232955113</v>
      </c>
      <c r="Z180" s="28">
        <f t="shared" si="19"/>
        <v>14703.570691777859</v>
      </c>
      <c r="AA180" s="28">
        <f t="shared" si="20"/>
        <v>14842.587994542973</v>
      </c>
    </row>
    <row r="181" spans="1:27" x14ac:dyDescent="0.25">
      <c r="A181" s="1">
        <v>176</v>
      </c>
      <c r="B181" t="s">
        <v>402</v>
      </c>
      <c r="C181" s="14" t="s">
        <v>465</v>
      </c>
      <c r="D181" s="14" t="s">
        <v>458</v>
      </c>
      <c r="E181" s="5">
        <v>1319</v>
      </c>
      <c r="F181" s="5">
        <v>1328</v>
      </c>
      <c r="G181" s="5">
        <v>1350</v>
      </c>
      <c r="I181" s="28">
        <v>1315.6821963394343</v>
      </c>
      <c r="J181" s="28">
        <v>1330.8236272878535</v>
      </c>
      <c r="K181" s="28">
        <v>1345.9650582362729</v>
      </c>
      <c r="L181" s="28">
        <v>1360.0249584026622</v>
      </c>
      <c r="M181" s="28">
        <v>1374.0848585690517</v>
      </c>
      <c r="N181" s="28">
        <v>1387.603993344426</v>
      </c>
      <c r="O181" s="28">
        <v>1400.5823627287853</v>
      </c>
      <c r="P181" s="31">
        <f t="shared" si="21"/>
        <v>-4.0349417637271472</v>
      </c>
      <c r="Q181" s="29">
        <f t="shared" si="22"/>
        <v>1.0445962233828808E-2</v>
      </c>
      <c r="R181" s="29">
        <f t="shared" si="22"/>
        <v>1.033797216699814E-2</v>
      </c>
      <c r="S181" s="29">
        <f t="shared" si="22"/>
        <v>9.83864620228256E-3</v>
      </c>
      <c r="T181" s="29">
        <f t="shared" si="22"/>
        <v>9.3530787217457716E-3</v>
      </c>
      <c r="U181" s="29">
        <f t="shared" si="23"/>
        <v>9.8432323636754911E-3</v>
      </c>
      <c r="W181" s="28">
        <f t="shared" si="24"/>
        <v>1350</v>
      </c>
      <c r="X181" s="28">
        <f t="shared" si="17"/>
        <v>1364.1020490156691</v>
      </c>
      <c r="Y181" s="28">
        <f t="shared" si="18"/>
        <v>1378.2040980313382</v>
      </c>
      <c r="Z181" s="28">
        <f t="shared" si="19"/>
        <v>1391.7637605464045</v>
      </c>
      <c r="AA181" s="28">
        <f t="shared" si="20"/>
        <v>1404.781036560868</v>
      </c>
    </row>
    <row r="182" spans="1:27" x14ac:dyDescent="0.25">
      <c r="A182" s="1">
        <v>177</v>
      </c>
      <c r="B182" t="s">
        <v>403</v>
      </c>
      <c r="C182" s="14" t="s">
        <v>464</v>
      </c>
      <c r="D182" s="14" t="s">
        <v>460</v>
      </c>
      <c r="E182" s="5">
        <v>18290</v>
      </c>
      <c r="F182" s="5">
        <v>18630</v>
      </c>
      <c r="G182" s="5">
        <v>18923</v>
      </c>
      <c r="I182" s="28">
        <v>18192.902625820567</v>
      </c>
      <c r="J182" s="28">
        <v>18404.512035010939</v>
      </c>
      <c r="K182" s="28">
        <v>18610.614879649889</v>
      </c>
      <c r="L182" s="28">
        <v>18810.031181619255</v>
      </c>
      <c r="M182" s="28">
        <v>19003.940919037199</v>
      </c>
      <c r="N182" s="28">
        <v>19191.164113785559</v>
      </c>
      <c r="O182" s="28">
        <v>19372.09409190372</v>
      </c>
      <c r="P182" s="31">
        <f t="shared" si="21"/>
        <v>-312.38512035011081</v>
      </c>
      <c r="Q182" s="29">
        <f t="shared" si="22"/>
        <v>1.071519147856965E-2</v>
      </c>
      <c r="R182" s="29">
        <f t="shared" si="22"/>
        <v>1.0308847207410692E-2</v>
      </c>
      <c r="S182" s="29">
        <f t="shared" si="22"/>
        <v>9.8518089245798919E-3</v>
      </c>
      <c r="T182" s="29">
        <f t="shared" si="22"/>
        <v>9.4277750450893448E-3</v>
      </c>
      <c r="U182" s="29">
        <f t="shared" si="23"/>
        <v>9.8628103923599757E-3</v>
      </c>
      <c r="W182" s="28">
        <f t="shared" si="24"/>
        <v>18923</v>
      </c>
      <c r="X182" s="28">
        <f t="shared" si="17"/>
        <v>19125.763568348975</v>
      </c>
      <c r="Y182" s="28">
        <f t="shared" si="18"/>
        <v>19322.928142700144</v>
      </c>
      <c r="Z182" s="28">
        <f t="shared" si="19"/>
        <v>19513.293938625411</v>
      </c>
      <c r="AA182" s="28">
        <f t="shared" si="20"/>
        <v>19697.260884267474</v>
      </c>
    </row>
    <row r="183" spans="1:27" x14ac:dyDescent="0.25">
      <c r="A183" s="1">
        <v>178</v>
      </c>
      <c r="B183" t="s">
        <v>404</v>
      </c>
      <c r="C183" s="14" t="s">
        <v>463</v>
      </c>
      <c r="D183" s="14" t="s">
        <v>458</v>
      </c>
      <c r="E183" s="5">
        <v>5528</v>
      </c>
      <c r="F183" s="5">
        <v>5649</v>
      </c>
      <c r="G183" s="5">
        <v>5756</v>
      </c>
      <c r="I183" s="28">
        <v>5486.6566519575626</v>
      </c>
      <c r="J183" s="28">
        <v>5550.7864050323915</v>
      </c>
      <c r="K183" s="28">
        <v>5612.8802929302419</v>
      </c>
      <c r="L183" s="28">
        <v>5672.938315651113</v>
      </c>
      <c r="M183" s="28">
        <v>5731.4694394892504</v>
      </c>
      <c r="N183" s="28">
        <v>5787.9646981504084</v>
      </c>
      <c r="O183" s="28">
        <v>5842.4240916345889</v>
      </c>
      <c r="P183" s="31">
        <f t="shared" si="21"/>
        <v>-143.11970706975808</v>
      </c>
      <c r="Q183" s="29">
        <f t="shared" si="22"/>
        <v>1.0700036271309365E-2</v>
      </c>
      <c r="R183" s="29">
        <f t="shared" si="22"/>
        <v>1.031760272743586E-2</v>
      </c>
      <c r="S183" s="29">
        <f t="shared" si="22"/>
        <v>9.8570286830653459E-3</v>
      </c>
      <c r="T183" s="29">
        <f t="shared" si="22"/>
        <v>9.4090749208583548E-3</v>
      </c>
      <c r="U183" s="29">
        <f t="shared" si="23"/>
        <v>9.8612354437865209E-3</v>
      </c>
      <c r="W183" s="28">
        <f t="shared" si="24"/>
        <v>5756</v>
      </c>
      <c r="X183" s="28">
        <f t="shared" si="17"/>
        <v>5817.5894087776569</v>
      </c>
      <c r="Y183" s="28">
        <f t="shared" si="18"/>
        <v>5877.6129851287633</v>
      </c>
      <c r="Z183" s="28">
        <f t="shared" si="19"/>
        <v>5935.5487849111341</v>
      </c>
      <c r="AA183" s="28">
        <f t="shared" si="20"/>
        <v>5991.3968081247731</v>
      </c>
    </row>
    <row r="184" spans="1:27" x14ac:dyDescent="0.25">
      <c r="A184" s="1">
        <v>179</v>
      </c>
      <c r="B184" t="s">
        <v>405</v>
      </c>
      <c r="C184" s="14" t="s">
        <v>465</v>
      </c>
      <c r="D184" s="14" t="s">
        <v>458</v>
      </c>
      <c r="E184" s="5">
        <v>1971</v>
      </c>
      <c r="F184" s="5">
        <v>1984</v>
      </c>
      <c r="G184" s="5">
        <v>1976</v>
      </c>
      <c r="I184" s="28">
        <v>1989.0755179327243</v>
      </c>
      <c r="J184" s="28">
        <v>2012.275562486077</v>
      </c>
      <c r="K184" s="28">
        <v>2034.6001336600577</v>
      </c>
      <c r="L184" s="28">
        <v>2056.4869681443529</v>
      </c>
      <c r="M184" s="28">
        <v>2077.4983292492757</v>
      </c>
      <c r="N184" s="28">
        <v>2098.0719536645133</v>
      </c>
      <c r="O184" s="28">
        <v>2117.7701047003784</v>
      </c>
      <c r="P184" s="31">
        <f t="shared" si="21"/>
        <v>58.600133660057736</v>
      </c>
      <c r="Q184" s="29">
        <f t="shared" si="22"/>
        <v>1.0757314974182548E-2</v>
      </c>
      <c r="R184" s="29">
        <f t="shared" si="22"/>
        <v>1.0217113665389358E-2</v>
      </c>
      <c r="S184" s="29">
        <f t="shared" si="22"/>
        <v>9.9030762747578851E-3</v>
      </c>
      <c r="T184" s="29">
        <f t="shared" si="22"/>
        <v>9.3886918422697949E-3</v>
      </c>
      <c r="U184" s="29">
        <f t="shared" si="23"/>
        <v>9.8362939274723449E-3</v>
      </c>
      <c r="W184" s="28">
        <f t="shared" si="24"/>
        <v>1976</v>
      </c>
      <c r="X184" s="28">
        <f t="shared" si="17"/>
        <v>1997.2564543889848</v>
      </c>
      <c r="Y184" s="28">
        <f t="shared" si="18"/>
        <v>2017.6626506024099</v>
      </c>
      <c r="Z184" s="28">
        <f t="shared" si="19"/>
        <v>2037.6437177280557</v>
      </c>
      <c r="AA184" s="28">
        <f t="shared" si="20"/>
        <v>2056.7745266781417</v>
      </c>
    </row>
    <row r="185" spans="1:27" x14ac:dyDescent="0.25">
      <c r="A185" s="1">
        <v>180</v>
      </c>
      <c r="B185" t="s">
        <v>210</v>
      </c>
      <c r="C185" s="14" t="s">
        <v>464</v>
      </c>
      <c r="D185" s="14" t="s">
        <v>460</v>
      </c>
      <c r="E185" s="5">
        <v>84045</v>
      </c>
      <c r="F185" s="5">
        <v>87074</v>
      </c>
      <c r="G185" s="5">
        <v>90580</v>
      </c>
      <c r="I185" s="28">
        <v>82982.674511581165</v>
      </c>
      <c r="J185" s="28">
        <v>83949.492955281748</v>
      </c>
      <c r="K185" s="28">
        <v>84888.719548420107</v>
      </c>
      <c r="L185" s="28">
        <v>85799.618508314568</v>
      </c>
      <c r="M185" s="28">
        <v>86682.189834965131</v>
      </c>
      <c r="N185" s="28">
        <v>87536.801419712647</v>
      </c>
      <c r="O185" s="28">
        <v>88362.349588534606</v>
      </c>
      <c r="P185" s="31">
        <f t="shared" si="21"/>
        <v>-5691.2804515798925</v>
      </c>
      <c r="Q185" s="29">
        <f t="shared" si="22"/>
        <v>1.0730506535381166E-2</v>
      </c>
      <c r="R185" s="29">
        <f t="shared" si="22"/>
        <v>1.0286424834919698E-2</v>
      </c>
      <c r="S185" s="29">
        <f t="shared" si="22"/>
        <v>9.8591369965920009E-3</v>
      </c>
      <c r="T185" s="29">
        <f t="shared" si="22"/>
        <v>9.4308697077438719E-3</v>
      </c>
      <c r="U185" s="29">
        <f t="shared" si="23"/>
        <v>9.8588105130851898E-3</v>
      </c>
      <c r="W185" s="28">
        <f t="shared" si="24"/>
        <v>90580</v>
      </c>
      <c r="X185" s="28">
        <f t="shared" si="17"/>
        <v>91551.969281974816</v>
      </c>
      <c r="Y185" s="28">
        <f t="shared" si="18"/>
        <v>92493.711732482727</v>
      </c>
      <c r="Z185" s="28">
        <f t="shared" si="19"/>
        <v>93405.619907776549</v>
      </c>
      <c r="AA185" s="28">
        <f t="shared" si="20"/>
        <v>94286.516139097832</v>
      </c>
    </row>
    <row r="186" spans="1:27" x14ac:dyDescent="0.25">
      <c r="A186" s="1">
        <v>181</v>
      </c>
      <c r="B186" t="s">
        <v>406</v>
      </c>
      <c r="C186" s="14" t="s">
        <v>463</v>
      </c>
      <c r="D186" s="14" t="s">
        <v>458</v>
      </c>
      <c r="E186" s="5">
        <v>8617</v>
      </c>
      <c r="F186" s="5">
        <v>8727</v>
      </c>
      <c r="G186" s="5">
        <v>8880</v>
      </c>
      <c r="I186" s="28">
        <v>8596.4464265679344</v>
      </c>
      <c r="J186" s="28">
        <v>8696.510378099405</v>
      </c>
      <c r="K186" s="28">
        <v>8794.1918545944118</v>
      </c>
      <c r="L186" s="28">
        <v>8888.5378660383703</v>
      </c>
      <c r="M186" s="28">
        <v>8980.024907438572</v>
      </c>
      <c r="N186" s="28">
        <v>9068.6529787950185</v>
      </c>
      <c r="O186" s="28">
        <v>9153.945585100415</v>
      </c>
      <c r="P186" s="31">
        <f t="shared" si="21"/>
        <v>-85.80814540558822</v>
      </c>
      <c r="Q186" s="29">
        <f t="shared" si="22"/>
        <v>1.0728218465539697E-2</v>
      </c>
      <c r="R186" s="29">
        <f t="shared" si="22"/>
        <v>1.0292698616918589E-2</v>
      </c>
      <c r="S186" s="29">
        <f t="shared" si="22"/>
        <v>9.8694683221904854E-3</v>
      </c>
      <c r="T186" s="29">
        <f t="shared" si="22"/>
        <v>9.4052122740647184E-3</v>
      </c>
      <c r="U186" s="29">
        <f t="shared" si="23"/>
        <v>9.8557930710579302E-3</v>
      </c>
      <c r="W186" s="28">
        <f t="shared" si="24"/>
        <v>8880</v>
      </c>
      <c r="X186" s="28">
        <f t="shared" si="17"/>
        <v>8975.2665799739934</v>
      </c>
      <c r="Y186" s="28">
        <f t="shared" si="18"/>
        <v>9067.6462938881668</v>
      </c>
      <c r="Z186" s="28">
        <f t="shared" si="19"/>
        <v>9157.1391417425239</v>
      </c>
      <c r="AA186" s="28">
        <f t="shared" si="20"/>
        <v>9243.2639791937581</v>
      </c>
    </row>
    <row r="187" spans="1:27" x14ac:dyDescent="0.25">
      <c r="A187" s="1">
        <v>182</v>
      </c>
      <c r="B187" t="s">
        <v>407</v>
      </c>
      <c r="C187" s="14" t="s">
        <v>463</v>
      </c>
      <c r="D187" s="14" t="s">
        <v>460</v>
      </c>
      <c r="E187" s="5">
        <v>4099</v>
      </c>
      <c r="F187" s="5">
        <v>4195</v>
      </c>
      <c r="G187" s="5">
        <v>4299</v>
      </c>
      <c r="I187" s="28">
        <v>4093.9162790697674</v>
      </c>
      <c r="J187" s="28">
        <v>4141.5782945736428</v>
      </c>
      <c r="K187" s="28">
        <v>4230.4231646500184</v>
      </c>
      <c r="L187" s="28">
        <v>4275.4007095272491</v>
      </c>
      <c r="M187" s="28">
        <v>4319.7447678569142</v>
      </c>
      <c r="N187" s="28">
        <v>4362.1883665438791</v>
      </c>
      <c r="O187" s="28">
        <v>4512.0827553690369</v>
      </c>
      <c r="P187" s="31">
        <f t="shared" si="21"/>
        <v>-68.576835349981593</v>
      </c>
      <c r="Q187" s="29">
        <f t="shared" si="22"/>
        <v>1.0631925726265179E-2</v>
      </c>
      <c r="R187" s="29">
        <f t="shared" si="22"/>
        <v>1.0371906949177744E-2</v>
      </c>
      <c r="S187" s="29">
        <f t="shared" si="22"/>
        <v>9.8254876081536862E-3</v>
      </c>
      <c r="T187" s="29">
        <f t="shared" si="22"/>
        <v>3.4362199939549559E-2</v>
      </c>
      <c r="U187" s="29">
        <f t="shared" si="23"/>
        <v>1.818653149896033E-2</v>
      </c>
      <c r="W187" s="28">
        <f t="shared" si="24"/>
        <v>4299</v>
      </c>
      <c r="X187" s="28">
        <f t="shared" si="17"/>
        <v>4344.7066486972144</v>
      </c>
      <c r="Y187" s="28">
        <f t="shared" si="18"/>
        <v>4389.7695417789755</v>
      </c>
      <c r="Z187" s="28">
        <f t="shared" si="19"/>
        <v>4432.9011680143749</v>
      </c>
      <c r="AA187" s="28">
        <f t="shared" si="20"/>
        <v>4585.2254042619479</v>
      </c>
    </row>
    <row r="188" spans="1:27" x14ac:dyDescent="0.25">
      <c r="A188" s="1">
        <v>183</v>
      </c>
      <c r="B188" t="s">
        <v>408</v>
      </c>
      <c r="C188" s="14" t="s">
        <v>463</v>
      </c>
      <c r="D188" s="14" t="s">
        <v>458</v>
      </c>
      <c r="E188" s="5">
        <v>2743</v>
      </c>
      <c r="F188" s="5">
        <v>2813</v>
      </c>
      <c r="G188" s="5">
        <v>2862</v>
      </c>
      <c r="I188" s="28">
        <v>2653.9808098877866</v>
      </c>
      <c r="J188" s="28">
        <v>2684.6823873800618</v>
      </c>
      <c r="K188" s="28">
        <v>2714.9575540738333</v>
      </c>
      <c r="L188" s="28">
        <v>2743.953488372093</v>
      </c>
      <c r="M188" s="28">
        <v>2772.0966010733455</v>
      </c>
      <c r="N188" s="28">
        <v>2799.3868921775897</v>
      </c>
      <c r="O188" s="28">
        <v>2825.8243616848267</v>
      </c>
      <c r="P188" s="31">
        <f t="shared" si="21"/>
        <v>-147.04244592616669</v>
      </c>
      <c r="Q188" s="29">
        <f t="shared" si="22"/>
        <v>1.0680069106329454E-2</v>
      </c>
      <c r="R188" s="29">
        <f t="shared" si="22"/>
        <v>1.0256410256410334E-2</v>
      </c>
      <c r="S188" s="29">
        <f t="shared" si="22"/>
        <v>9.8446392862635308E-3</v>
      </c>
      <c r="T188" s="29">
        <f t="shared" si="22"/>
        <v>9.4440213252094569E-3</v>
      </c>
      <c r="U188" s="29">
        <f t="shared" si="23"/>
        <v>9.848356955961108E-3</v>
      </c>
      <c r="W188" s="28">
        <f t="shared" si="24"/>
        <v>2862</v>
      </c>
      <c r="X188" s="28">
        <f t="shared" si="17"/>
        <v>2892.5663577823148</v>
      </c>
      <c r="Y188" s="28">
        <f t="shared" si="18"/>
        <v>2922.2337050416213</v>
      </c>
      <c r="Z188" s="28">
        <f t="shared" si="19"/>
        <v>2951.0020417779174</v>
      </c>
      <c r="AA188" s="28">
        <f t="shared" si="20"/>
        <v>2978.8713679912044</v>
      </c>
    </row>
    <row r="189" spans="1:27" x14ac:dyDescent="0.25">
      <c r="A189" s="1">
        <v>184</v>
      </c>
      <c r="B189" t="s">
        <v>409</v>
      </c>
      <c r="C189" s="14" t="s">
        <v>463</v>
      </c>
      <c r="D189" s="14" t="s">
        <v>459</v>
      </c>
      <c r="E189" s="5">
        <v>812</v>
      </c>
      <c r="F189" s="5">
        <v>823</v>
      </c>
      <c r="G189" s="5">
        <v>856</v>
      </c>
      <c r="I189" s="28">
        <v>813.89538461538461</v>
      </c>
      <c r="J189" s="28">
        <v>823.79076923076923</v>
      </c>
      <c r="K189" s="28">
        <v>832.86153846153843</v>
      </c>
      <c r="L189" s="28">
        <v>841.93230769230775</v>
      </c>
      <c r="M189" s="28">
        <v>851.00307692307695</v>
      </c>
      <c r="N189" s="28">
        <v>859.24923076923073</v>
      </c>
      <c r="O189" s="28">
        <v>866.67076923076922</v>
      </c>
      <c r="P189" s="31">
        <f t="shared" si="21"/>
        <v>-23.13846153846157</v>
      </c>
      <c r="Q189" s="29">
        <f t="shared" si="22"/>
        <v>1.0891089108910993E-2</v>
      </c>
      <c r="R189" s="29">
        <f t="shared" si="22"/>
        <v>1.0773751224289876E-2</v>
      </c>
      <c r="S189" s="29">
        <f t="shared" si="22"/>
        <v>9.6899224806200873E-3</v>
      </c>
      <c r="T189" s="29">
        <f t="shared" si="22"/>
        <v>8.6372360844530083E-3</v>
      </c>
      <c r="U189" s="29">
        <f t="shared" si="23"/>
        <v>9.7003032631209907E-3</v>
      </c>
      <c r="W189" s="28">
        <f t="shared" si="24"/>
        <v>856</v>
      </c>
      <c r="X189" s="28">
        <f t="shared" si="17"/>
        <v>865.32277227722773</v>
      </c>
      <c r="Y189" s="28">
        <f t="shared" si="18"/>
        <v>874.64554455445534</v>
      </c>
      <c r="Z189" s="28">
        <f t="shared" si="19"/>
        <v>883.12079207920783</v>
      </c>
      <c r="AA189" s="28">
        <f t="shared" si="20"/>
        <v>890.7485148514852</v>
      </c>
    </row>
    <row r="190" spans="1:27" x14ac:dyDescent="0.25">
      <c r="A190" s="1">
        <v>185</v>
      </c>
      <c r="B190" t="s">
        <v>410</v>
      </c>
      <c r="C190" s="14" t="s">
        <v>464</v>
      </c>
      <c r="D190" s="14" t="s">
        <v>460</v>
      </c>
      <c r="E190" s="5">
        <v>1919</v>
      </c>
      <c r="F190" s="5">
        <v>1937</v>
      </c>
      <c r="G190" s="5">
        <v>1952</v>
      </c>
      <c r="I190" s="28">
        <v>1932.1879416961131</v>
      </c>
      <c r="J190" s="28">
        <v>1954.5326855123674</v>
      </c>
      <c r="K190" s="28">
        <v>1976.4558303886924</v>
      </c>
      <c r="L190" s="28">
        <v>1997.535777385159</v>
      </c>
      <c r="M190" s="28">
        <v>2018.1941254416961</v>
      </c>
      <c r="N190" s="28">
        <v>2038.0092756183744</v>
      </c>
      <c r="O190" s="28">
        <v>2057.4028268551237</v>
      </c>
      <c r="P190" s="31">
        <f t="shared" si="21"/>
        <v>24.455830388692448</v>
      </c>
      <c r="Q190" s="29">
        <f t="shared" si="22"/>
        <v>1.0665529010238975E-2</v>
      </c>
      <c r="R190" s="29">
        <f t="shared" si="22"/>
        <v>1.0341916420430549E-2</v>
      </c>
      <c r="S190" s="29">
        <f t="shared" si="22"/>
        <v>9.8182577814914899E-3</v>
      </c>
      <c r="T190" s="29">
        <f t="shared" si="22"/>
        <v>9.515928837401837E-3</v>
      </c>
      <c r="U190" s="29">
        <f t="shared" si="23"/>
        <v>9.8920343464412915E-3</v>
      </c>
      <c r="W190" s="28">
        <f t="shared" si="24"/>
        <v>1952</v>
      </c>
      <c r="X190" s="28">
        <f t="shared" si="17"/>
        <v>1972.8191126279862</v>
      </c>
      <c r="Y190" s="28">
        <f t="shared" si="18"/>
        <v>1993.2218430034129</v>
      </c>
      <c r="Z190" s="28">
        <f t="shared" si="19"/>
        <v>2012.7918088737201</v>
      </c>
      <c r="AA190" s="28">
        <f t="shared" si="20"/>
        <v>2031.9453924914678</v>
      </c>
    </row>
    <row r="191" spans="1:27" x14ac:dyDescent="0.25">
      <c r="A191" s="1">
        <v>186</v>
      </c>
      <c r="B191" t="s">
        <v>411</v>
      </c>
      <c r="C191" s="14" t="s">
        <v>464</v>
      </c>
      <c r="D191" s="14" t="s">
        <v>460</v>
      </c>
      <c r="E191" s="5">
        <v>16406</v>
      </c>
      <c r="F191" s="5">
        <v>16684</v>
      </c>
      <c r="G191" s="5">
        <v>17276</v>
      </c>
      <c r="I191" s="28">
        <v>16373.931690871368</v>
      </c>
      <c r="J191" s="28">
        <v>16564.828734439834</v>
      </c>
      <c r="K191" s="28">
        <v>16749.852022821575</v>
      </c>
      <c r="L191" s="28">
        <v>16929.840663900413</v>
      </c>
      <c r="M191" s="28">
        <v>17103.955549792528</v>
      </c>
      <c r="N191" s="28">
        <v>17272.616234439833</v>
      </c>
      <c r="O191" s="28">
        <v>17435.403163900413</v>
      </c>
      <c r="P191" s="31">
        <f t="shared" si="21"/>
        <v>-526.14797717842521</v>
      </c>
      <c r="Q191" s="29">
        <f t="shared" si="22"/>
        <v>1.074568544448065E-2</v>
      </c>
      <c r="R191" s="29">
        <f t="shared" si="22"/>
        <v>1.0284496431403587E-2</v>
      </c>
      <c r="S191" s="29">
        <f t="shared" si="22"/>
        <v>9.8609169180955934E-3</v>
      </c>
      <c r="T191" s="29">
        <f t="shared" si="22"/>
        <v>9.4245670285894624E-3</v>
      </c>
      <c r="U191" s="29">
        <f t="shared" si="23"/>
        <v>9.8566601260295476E-3</v>
      </c>
      <c r="W191" s="28">
        <f t="shared" si="24"/>
        <v>17276</v>
      </c>
      <c r="X191" s="28">
        <f t="shared" si="17"/>
        <v>17461.642461738847</v>
      </c>
      <c r="Y191" s="28">
        <f t="shared" si="18"/>
        <v>17641.226661323046</v>
      </c>
      <c r="Z191" s="28">
        <f t="shared" si="19"/>
        <v>17815.185331763645</v>
      </c>
      <c r="AA191" s="28">
        <f t="shared" si="20"/>
        <v>17983.085740049595</v>
      </c>
    </row>
    <row r="192" spans="1:27" x14ac:dyDescent="0.25">
      <c r="A192" s="1">
        <v>187</v>
      </c>
      <c r="B192" t="s">
        <v>412</v>
      </c>
      <c r="C192" s="14" t="s">
        <v>465</v>
      </c>
      <c r="D192" s="14" t="s">
        <v>458</v>
      </c>
      <c r="E192" s="5">
        <v>1429</v>
      </c>
      <c r="F192" s="5">
        <v>1426</v>
      </c>
      <c r="G192" s="5">
        <v>1426</v>
      </c>
      <c r="I192" s="28">
        <v>1428.2189830508473</v>
      </c>
      <c r="J192" s="28">
        <v>1444.4813559322033</v>
      </c>
      <c r="K192" s="28">
        <v>1460.7437288135593</v>
      </c>
      <c r="L192" s="28">
        <v>1477.0061016949153</v>
      </c>
      <c r="M192" s="28">
        <v>1491.3552542372881</v>
      </c>
      <c r="N192" s="28">
        <v>1506.6610169491526</v>
      </c>
      <c r="O192" s="28">
        <v>1520.0535593220338</v>
      </c>
      <c r="P192" s="31">
        <f t="shared" si="21"/>
        <v>34.743728813559301</v>
      </c>
      <c r="Q192" s="29">
        <f t="shared" si="22"/>
        <v>1.1132940406024923E-2</v>
      </c>
      <c r="R192" s="29">
        <f t="shared" si="22"/>
        <v>9.7150259067357286E-3</v>
      </c>
      <c r="S192" s="29">
        <f t="shared" si="22"/>
        <v>1.0262989095574094E-2</v>
      </c>
      <c r="T192" s="29">
        <f t="shared" si="22"/>
        <v>8.8888888888888386E-3</v>
      </c>
      <c r="U192" s="29">
        <f t="shared" si="23"/>
        <v>9.6223012970662204E-3</v>
      </c>
      <c r="W192" s="28">
        <f t="shared" si="24"/>
        <v>1426</v>
      </c>
      <c r="X192" s="28">
        <f t="shared" si="17"/>
        <v>1441.8755730189916</v>
      </c>
      <c r="Y192" s="28">
        <f t="shared" si="18"/>
        <v>1455.8834315651607</v>
      </c>
      <c r="Z192" s="28">
        <f t="shared" si="19"/>
        <v>1470.825147347741</v>
      </c>
      <c r="AA192" s="28">
        <f t="shared" si="20"/>
        <v>1483.8991486574987</v>
      </c>
    </row>
    <row r="193" spans="1:27" x14ac:dyDescent="0.25">
      <c r="A193" s="1">
        <v>188</v>
      </c>
      <c r="B193" t="s">
        <v>413</v>
      </c>
      <c r="C193" s="14" t="s">
        <v>464</v>
      </c>
      <c r="D193" s="14" t="s">
        <v>460</v>
      </c>
      <c r="E193" s="5">
        <v>3317</v>
      </c>
      <c r="F193" s="5">
        <v>3297</v>
      </c>
      <c r="G193" s="5">
        <v>3163</v>
      </c>
      <c r="I193" s="28">
        <v>3300.2104208416831</v>
      </c>
      <c r="J193" s="28">
        <v>3339.0123997995993</v>
      </c>
      <c r="K193" s="28">
        <v>3376.1806112224449</v>
      </c>
      <c r="L193" s="28">
        <v>3412.5319388777552</v>
      </c>
      <c r="M193" s="28">
        <v>3447.6579408817634</v>
      </c>
      <c r="N193" s="28">
        <v>3481.5586172344688</v>
      </c>
      <c r="O193" s="28">
        <v>3514.2339679358715</v>
      </c>
      <c r="P193" s="31">
        <f t="shared" si="21"/>
        <v>213.1806112224449</v>
      </c>
      <c r="Q193" s="29">
        <f t="shared" si="22"/>
        <v>1.0766997338494958E-2</v>
      </c>
      <c r="R193" s="29">
        <f t="shared" si="22"/>
        <v>1.0293237582286086E-2</v>
      </c>
      <c r="S193" s="29">
        <f t="shared" si="22"/>
        <v>9.8329581803103961E-3</v>
      </c>
      <c r="T193" s="29">
        <f t="shared" si="22"/>
        <v>9.3852651337400124E-3</v>
      </c>
      <c r="U193" s="29">
        <f t="shared" si="23"/>
        <v>9.8371536321121642E-3</v>
      </c>
      <c r="W193" s="28">
        <f t="shared" si="24"/>
        <v>3163</v>
      </c>
      <c r="X193" s="28">
        <f t="shared" si="17"/>
        <v>3197.0560125816596</v>
      </c>
      <c r="Y193" s="28">
        <f t="shared" si="18"/>
        <v>3229.9640696830393</v>
      </c>
      <c r="Z193" s="28">
        <f t="shared" si="19"/>
        <v>3261.7241713041381</v>
      </c>
      <c r="AA193" s="28">
        <f t="shared" si="20"/>
        <v>3292.336317444956</v>
      </c>
    </row>
    <row r="194" spans="1:27" x14ac:dyDescent="0.25">
      <c r="A194" s="1">
        <v>189</v>
      </c>
      <c r="B194" t="s">
        <v>414</v>
      </c>
      <c r="C194" s="14" t="s">
        <v>465</v>
      </c>
      <c r="D194" s="14" t="s">
        <v>458</v>
      </c>
      <c r="E194" s="5">
        <v>1149</v>
      </c>
      <c r="F194" s="5">
        <v>1152</v>
      </c>
      <c r="G194" s="5">
        <v>1255</v>
      </c>
      <c r="I194" s="28">
        <v>1147.4799405646359</v>
      </c>
      <c r="J194" s="28">
        <v>1160.9598811292719</v>
      </c>
      <c r="K194" s="28">
        <v>1173.8781575037146</v>
      </c>
      <c r="L194" s="28">
        <v>1186.7964338781576</v>
      </c>
      <c r="M194" s="28">
        <v>1198.591381872214</v>
      </c>
      <c r="N194" s="28">
        <v>1210.3863298662704</v>
      </c>
      <c r="O194" s="28">
        <v>1222.1812778603269</v>
      </c>
      <c r="P194" s="31">
        <f t="shared" si="21"/>
        <v>-81.121842496285353</v>
      </c>
      <c r="Q194" s="29">
        <f t="shared" si="22"/>
        <v>1.100478468899534E-2</v>
      </c>
      <c r="R194" s="29">
        <f t="shared" si="22"/>
        <v>9.9384761003312519E-3</v>
      </c>
      <c r="S194" s="29">
        <f t="shared" si="22"/>
        <v>9.8406747891283675E-3</v>
      </c>
      <c r="T194" s="29">
        <f t="shared" si="22"/>
        <v>9.7447795823665598E-3</v>
      </c>
      <c r="U194" s="29">
        <f t="shared" si="23"/>
        <v>9.841310157275393E-3</v>
      </c>
      <c r="W194" s="28">
        <f t="shared" si="24"/>
        <v>1255</v>
      </c>
      <c r="X194" s="28">
        <f t="shared" si="17"/>
        <v>1268.8110047846892</v>
      </c>
      <c r="Y194" s="28">
        <f t="shared" si="18"/>
        <v>1281.421052631579</v>
      </c>
      <c r="Z194" s="28">
        <f t="shared" si="19"/>
        <v>1294.0311004784689</v>
      </c>
      <c r="AA194" s="28">
        <f t="shared" si="20"/>
        <v>1306.6411483253589</v>
      </c>
    </row>
    <row r="195" spans="1:27" x14ac:dyDescent="0.25">
      <c r="A195" s="1">
        <v>190</v>
      </c>
      <c r="B195" t="s">
        <v>415</v>
      </c>
      <c r="C195" s="14" t="s">
        <v>463</v>
      </c>
      <c r="D195" s="14" t="s">
        <v>459</v>
      </c>
      <c r="E195" s="5">
        <v>1542</v>
      </c>
      <c r="F195" s="5">
        <v>1570</v>
      </c>
      <c r="G195" s="5">
        <v>1566</v>
      </c>
      <c r="I195" s="28">
        <v>1601.3168440826548</v>
      </c>
      <c r="J195" s="28">
        <v>1620.1383844708828</v>
      </c>
      <c r="K195" s="28">
        <v>1637.9693174702566</v>
      </c>
      <c r="L195" s="28">
        <v>1655.8002504696303</v>
      </c>
      <c r="M195" s="28">
        <v>1672.6405760801501</v>
      </c>
      <c r="N195" s="28">
        <v>1689.48090169067</v>
      </c>
      <c r="O195" s="28">
        <v>1705.3306199123356</v>
      </c>
      <c r="P195" s="31">
        <f t="shared" si="21"/>
        <v>71.969317470256556</v>
      </c>
      <c r="Q195" s="29">
        <f t="shared" si="22"/>
        <v>1.0885999395222223E-2</v>
      </c>
      <c r="R195" s="29">
        <f t="shared" si="22"/>
        <v>1.0170505533951595E-2</v>
      </c>
      <c r="S195" s="29">
        <f t="shared" si="22"/>
        <v>1.0068107787977548E-2</v>
      </c>
      <c r="T195" s="29">
        <f t="shared" si="22"/>
        <v>9.3814130753444754E-3</v>
      </c>
      <c r="U195" s="29">
        <f t="shared" si="23"/>
        <v>9.8733421324245386E-3</v>
      </c>
      <c r="W195" s="28">
        <f t="shared" si="24"/>
        <v>1566</v>
      </c>
      <c r="X195" s="28">
        <f t="shared" si="17"/>
        <v>1583.0474750529179</v>
      </c>
      <c r="Y195" s="28">
        <f t="shared" si="18"/>
        <v>1599.1478681584517</v>
      </c>
      <c r="Z195" s="28">
        <f t="shared" si="19"/>
        <v>1615.2482612639856</v>
      </c>
      <c r="AA195" s="28">
        <f t="shared" si="20"/>
        <v>1630.4015724221349</v>
      </c>
    </row>
    <row r="196" spans="1:27" x14ac:dyDescent="0.25">
      <c r="A196" s="1">
        <v>191</v>
      </c>
      <c r="B196" t="s">
        <v>416</v>
      </c>
      <c r="C196" s="14" t="s">
        <v>463</v>
      </c>
      <c r="D196" s="14" t="s">
        <v>458</v>
      </c>
      <c r="E196" s="5">
        <v>2486</v>
      </c>
      <c r="F196" s="5">
        <v>2578</v>
      </c>
      <c r="G196" s="5">
        <v>2675</v>
      </c>
      <c r="I196" s="28">
        <v>2446.2300456866437</v>
      </c>
      <c r="J196" s="28">
        <v>2474.4857565170655</v>
      </c>
      <c r="K196" s="28">
        <v>2502.4166890620804</v>
      </c>
      <c r="L196" s="28">
        <v>2529.0485084654665</v>
      </c>
      <c r="M196" s="28">
        <v>2555.0307712980384</v>
      </c>
      <c r="N196" s="28">
        <v>2580.3634775597961</v>
      </c>
      <c r="O196" s="28">
        <v>2604.7218489653324</v>
      </c>
      <c r="P196" s="31">
        <f t="shared" si="21"/>
        <v>-172.58331093791958</v>
      </c>
      <c r="Q196" s="29">
        <f t="shared" si="22"/>
        <v>1.0642439974042789E-2</v>
      </c>
      <c r="R196" s="29">
        <f t="shared" si="22"/>
        <v>1.027353281109542E-2</v>
      </c>
      <c r="S196" s="29">
        <f t="shared" si="22"/>
        <v>9.914834117198474E-3</v>
      </c>
      <c r="T196" s="29">
        <f t="shared" si="22"/>
        <v>9.4398993077407442E-3</v>
      </c>
      <c r="U196" s="29">
        <f t="shared" si="23"/>
        <v>9.8760887453448794E-3</v>
      </c>
      <c r="W196" s="28">
        <f t="shared" si="24"/>
        <v>2675</v>
      </c>
      <c r="X196" s="28">
        <f t="shared" si="17"/>
        <v>2703.4685269305646</v>
      </c>
      <c r="Y196" s="28">
        <f t="shared" si="18"/>
        <v>2731.2426995457495</v>
      </c>
      <c r="Z196" s="28">
        <f t="shared" si="19"/>
        <v>2758.3225178455546</v>
      </c>
      <c r="AA196" s="28">
        <f t="shared" si="20"/>
        <v>2784.3608046722902</v>
      </c>
    </row>
    <row r="197" spans="1:27" x14ac:dyDescent="0.25">
      <c r="A197" s="1">
        <v>192</v>
      </c>
      <c r="B197" t="s">
        <v>211</v>
      </c>
      <c r="C197" s="14" t="s">
        <v>464</v>
      </c>
      <c r="D197" s="14" t="s">
        <v>460</v>
      </c>
      <c r="E197" s="5">
        <v>1661</v>
      </c>
      <c r="F197" s="5">
        <v>1677</v>
      </c>
      <c r="G197" s="5">
        <v>1705</v>
      </c>
      <c r="I197" s="28">
        <v>1669.7913950456323</v>
      </c>
      <c r="J197" s="28">
        <v>1689.1525423728813</v>
      </c>
      <c r="K197" s="28">
        <v>1708.083441981747</v>
      </c>
      <c r="L197" s="28">
        <v>1726.5840938722295</v>
      </c>
      <c r="M197" s="28">
        <v>1744.2242503259451</v>
      </c>
      <c r="N197" s="28">
        <v>1761.4341590612778</v>
      </c>
      <c r="O197" s="28">
        <v>1778.2138200782269</v>
      </c>
      <c r="P197" s="31">
        <f t="shared" si="21"/>
        <v>3.0834419817470007</v>
      </c>
      <c r="Q197" s="29">
        <f t="shared" si="22"/>
        <v>1.0831234256926987E-2</v>
      </c>
      <c r="R197" s="29">
        <f t="shared" si="22"/>
        <v>1.021679541490152E-2</v>
      </c>
      <c r="S197" s="29">
        <f t="shared" si="22"/>
        <v>9.8667982239764255E-3</v>
      </c>
      <c r="T197" s="29">
        <f t="shared" si="22"/>
        <v>9.5261358085002423E-3</v>
      </c>
      <c r="U197" s="29">
        <f t="shared" si="23"/>
        <v>9.8699098157927299E-3</v>
      </c>
      <c r="W197" s="28">
        <f t="shared" si="24"/>
        <v>1705</v>
      </c>
      <c r="X197" s="28">
        <f t="shared" si="17"/>
        <v>1723.4672544080606</v>
      </c>
      <c r="Y197" s="28">
        <f t="shared" si="18"/>
        <v>1741.0755667506298</v>
      </c>
      <c r="Z197" s="28">
        <f t="shared" si="19"/>
        <v>1758.2544080604537</v>
      </c>
      <c r="AA197" s="28">
        <f t="shared" si="20"/>
        <v>1775.0037783375317</v>
      </c>
    </row>
    <row r="198" spans="1:27" x14ac:dyDescent="0.25">
      <c r="A198" s="1">
        <v>193</v>
      </c>
      <c r="B198" t="s">
        <v>417</v>
      </c>
      <c r="C198" s="14" t="s">
        <v>463</v>
      </c>
      <c r="D198" s="14" t="s">
        <v>458</v>
      </c>
      <c r="E198" s="5">
        <v>2943</v>
      </c>
      <c r="F198" s="5">
        <v>3115</v>
      </c>
      <c r="G198" s="5">
        <v>3230</v>
      </c>
      <c r="I198" s="28">
        <v>2866.5722145804675</v>
      </c>
      <c r="J198" s="28">
        <v>2899.6836313617605</v>
      </c>
      <c r="K198" s="28">
        <v>2932.3081155433288</v>
      </c>
      <c r="L198" s="28">
        <v>2963.9587345254472</v>
      </c>
      <c r="M198" s="28">
        <v>2994.1485557083906</v>
      </c>
      <c r="N198" s="28">
        <v>3023.8514442916094</v>
      </c>
      <c r="O198" s="28">
        <v>3052.0935350756536</v>
      </c>
      <c r="P198" s="31">
        <f t="shared" si="21"/>
        <v>-297.69188445667123</v>
      </c>
      <c r="Q198" s="29">
        <f t="shared" si="22"/>
        <v>1.0793756227167101E-2</v>
      </c>
      <c r="R198" s="29">
        <f t="shared" si="22"/>
        <v>1.0185641531131863E-2</v>
      </c>
      <c r="S198" s="29">
        <f t="shared" si="22"/>
        <v>9.9203122458936515E-3</v>
      </c>
      <c r="T198" s="29">
        <f t="shared" ref="T198:T228" si="25">(O198-N198)/N198</f>
        <v>9.3397745571659196E-3</v>
      </c>
      <c r="U198" s="29">
        <f t="shared" si="23"/>
        <v>9.8152427780638114E-3</v>
      </c>
      <c r="W198" s="28">
        <f t="shared" si="24"/>
        <v>3230</v>
      </c>
      <c r="X198" s="28">
        <f t="shared" ref="X198:X228" si="26">W198*(1+Q198)</f>
        <v>3264.8638326137498</v>
      </c>
      <c r="Y198" s="28">
        <f t="shared" ref="Y198:Y228" si="27">X198*(1+R198)</f>
        <v>3298.118565260711</v>
      </c>
      <c r="Z198" s="28">
        <f t="shared" ref="Z198:Z228" si="28">Y198*(1+S198)</f>
        <v>3330.8369312520763</v>
      </c>
      <c r="AA198" s="28">
        <f t="shared" ref="AA198:AA228" si="29">Z198*(1+T198)</f>
        <v>3361.946197276653</v>
      </c>
    </row>
    <row r="199" spans="1:27" x14ac:dyDescent="0.25">
      <c r="A199" s="1">
        <v>194</v>
      </c>
      <c r="B199" t="s">
        <v>418</v>
      </c>
      <c r="C199" s="14" t="s">
        <v>463</v>
      </c>
      <c r="D199" s="14" t="s">
        <v>459</v>
      </c>
      <c r="E199" s="5">
        <v>24551</v>
      </c>
      <c r="F199" s="5">
        <v>25166</v>
      </c>
      <c r="G199" s="5">
        <v>26150</v>
      </c>
      <c r="I199" s="28">
        <v>24331.240361567561</v>
      </c>
      <c r="J199" s="28">
        <v>24614.843907933115</v>
      </c>
      <c r="K199" s="28">
        <v>24890.116383169203</v>
      </c>
      <c r="L199" s="28">
        <v>25157.057787275826</v>
      </c>
      <c r="M199" s="28">
        <v>25416.01524821671</v>
      </c>
      <c r="N199" s="28">
        <v>25666.641638028126</v>
      </c>
      <c r="O199" s="28">
        <v>25908.589828746353</v>
      </c>
      <c r="P199" s="31">
        <f t="shared" ref="P199:P228" si="30">K199-G199</f>
        <v>-1259.8836168307971</v>
      </c>
      <c r="Q199" s="29">
        <f t="shared" ref="Q199:S228" si="31">(L199-K199)/K199</f>
        <v>1.0724795336317905E-2</v>
      </c>
      <c r="R199" s="29">
        <f t="shared" si="31"/>
        <v>1.0293630643558906E-2</v>
      </c>
      <c r="S199" s="29">
        <f t="shared" si="31"/>
        <v>9.860963151137575E-3</v>
      </c>
      <c r="T199" s="29">
        <f t="shared" si="25"/>
        <v>9.4265620773600796E-3</v>
      </c>
      <c r="U199" s="29">
        <f t="shared" ref="U199:U228" si="32">AVERAGE(R199:T199)</f>
        <v>9.8603852906855201E-3</v>
      </c>
      <c r="W199" s="28">
        <f t="shared" ref="W199:W228" si="33">G199</f>
        <v>26150</v>
      </c>
      <c r="X199" s="28">
        <f t="shared" si="26"/>
        <v>26430.453398044712</v>
      </c>
      <c r="Y199" s="28">
        <f t="shared" si="27"/>
        <v>26702.518723065979</v>
      </c>
      <c r="Z199" s="28">
        <f t="shared" si="28"/>
        <v>26965.831276236691</v>
      </c>
      <c r="AA199" s="28">
        <f t="shared" si="29"/>
        <v>27220.026358729756</v>
      </c>
    </row>
    <row r="200" spans="1:27" x14ac:dyDescent="0.25">
      <c r="A200" s="1">
        <v>195</v>
      </c>
      <c r="B200" t="s">
        <v>419</v>
      </c>
      <c r="C200" s="14" t="s">
        <v>463</v>
      </c>
      <c r="D200" s="14" t="s">
        <v>459</v>
      </c>
      <c r="E200" s="5">
        <v>2661</v>
      </c>
      <c r="F200" s="5">
        <v>2704</v>
      </c>
      <c r="G200" s="5">
        <v>2750</v>
      </c>
      <c r="I200" s="28">
        <v>2659.828980008755</v>
      </c>
      <c r="J200" s="28">
        <v>2690.8909966438055</v>
      </c>
      <c r="K200" s="28">
        <v>2720.8025682182983</v>
      </c>
      <c r="L200" s="28">
        <v>2749.9471764190862</v>
      </c>
      <c r="M200" s="28">
        <v>2778.3248212461694</v>
      </c>
      <c r="N200" s="28">
        <v>2805.5520210126951</v>
      </c>
      <c r="O200" s="28">
        <v>2832.0122574055158</v>
      </c>
      <c r="P200" s="31">
        <f t="shared" si="30"/>
        <v>-29.197431781701653</v>
      </c>
      <c r="Q200" s="29">
        <f t="shared" si="31"/>
        <v>1.0711768851303687E-2</v>
      </c>
      <c r="R200" s="29">
        <f t="shared" si="31"/>
        <v>1.0319341793334347E-2</v>
      </c>
      <c r="S200" s="29">
        <f t="shared" si="31"/>
        <v>9.7998619737750502E-3</v>
      </c>
      <c r="T200" s="29">
        <f t="shared" si="25"/>
        <v>9.4313832695461994E-3</v>
      </c>
      <c r="U200" s="29">
        <f t="shared" si="32"/>
        <v>9.8501956788851989E-3</v>
      </c>
      <c r="W200" s="28">
        <f t="shared" si="33"/>
        <v>2750</v>
      </c>
      <c r="X200" s="28">
        <f t="shared" si="26"/>
        <v>2779.4573643410849</v>
      </c>
      <c r="Y200" s="28">
        <f t="shared" si="27"/>
        <v>2808.1395348837204</v>
      </c>
      <c r="Z200" s="28">
        <f t="shared" si="28"/>
        <v>2835.6589147286818</v>
      </c>
      <c r="AA200" s="28">
        <f t="shared" si="29"/>
        <v>2862.4031007751937</v>
      </c>
    </row>
    <row r="201" spans="1:27" x14ac:dyDescent="0.25">
      <c r="A201" s="1">
        <v>196</v>
      </c>
      <c r="B201" t="s">
        <v>420</v>
      </c>
      <c r="C201" s="14" t="s">
        <v>465</v>
      </c>
      <c r="D201" s="14" t="s">
        <v>458</v>
      </c>
      <c r="E201" s="5">
        <v>2574</v>
      </c>
      <c r="F201" s="5">
        <v>2606</v>
      </c>
      <c r="G201" s="5">
        <v>2688</v>
      </c>
      <c r="I201" s="28">
        <v>2571.7485916962237</v>
      </c>
      <c r="J201" s="28">
        <v>2601.9670352597541</v>
      </c>
      <c r="K201" s="28">
        <v>2630.5950344252037</v>
      </c>
      <c r="L201" s="28">
        <v>2659.2230335906529</v>
      </c>
      <c r="M201" s="28">
        <v>2686.2605883580222</v>
      </c>
      <c r="N201" s="28">
        <v>2712.7679949926978</v>
      </c>
      <c r="O201" s="28">
        <v>2738.7452534946797</v>
      </c>
      <c r="P201" s="31">
        <f t="shared" si="30"/>
        <v>-57.404965574796279</v>
      </c>
      <c r="Q201" s="29">
        <f t="shared" si="31"/>
        <v>1.0882708585247718E-2</v>
      </c>
      <c r="R201" s="29">
        <f t="shared" si="31"/>
        <v>1.0167464114832631E-2</v>
      </c>
      <c r="S201" s="29">
        <f t="shared" si="31"/>
        <v>9.8677718571146718E-3</v>
      </c>
      <c r="T201" s="29">
        <f t="shared" si="25"/>
        <v>9.5759233926127826E-3</v>
      </c>
      <c r="U201" s="29">
        <f t="shared" si="32"/>
        <v>9.8703864548533617E-3</v>
      </c>
      <c r="W201" s="28">
        <f t="shared" si="33"/>
        <v>2688</v>
      </c>
      <c r="X201" s="28">
        <f t="shared" si="26"/>
        <v>2717.2527206771456</v>
      </c>
      <c r="Y201" s="28">
        <f t="shared" si="27"/>
        <v>2744.8802902055618</v>
      </c>
      <c r="Z201" s="28">
        <f t="shared" si="28"/>
        <v>2771.9661426844013</v>
      </c>
      <c r="AA201" s="28">
        <f t="shared" si="29"/>
        <v>2798.5102781136634</v>
      </c>
    </row>
    <row r="202" spans="1:27" x14ac:dyDescent="0.25">
      <c r="A202" s="1">
        <v>197</v>
      </c>
      <c r="B202" t="s">
        <v>422</v>
      </c>
      <c r="C202" s="14" t="s">
        <v>463</v>
      </c>
      <c r="D202" s="14" t="s">
        <v>459</v>
      </c>
      <c r="E202" s="5">
        <v>3630</v>
      </c>
      <c r="F202" s="5">
        <v>3781</v>
      </c>
      <c r="G202" s="5">
        <v>3925</v>
      </c>
      <c r="I202" s="28">
        <v>3514.9755008710799</v>
      </c>
      <c r="J202" s="28">
        <v>3555.8165287456445</v>
      </c>
      <c r="K202" s="28">
        <v>3595.9012412891984</v>
      </c>
      <c r="L202" s="28">
        <v>3634.4733231707314</v>
      </c>
      <c r="M202" s="28">
        <v>3671.9109320557491</v>
      </c>
      <c r="N202" s="28">
        <v>3707.8359102787454</v>
      </c>
      <c r="O202" s="28">
        <v>3743.0045731707314</v>
      </c>
      <c r="P202" s="31">
        <f t="shared" si="30"/>
        <v>-329.09875871080158</v>
      </c>
      <c r="Q202" s="29">
        <f t="shared" si="31"/>
        <v>1.0726679987380347E-2</v>
      </c>
      <c r="R202" s="29">
        <f t="shared" si="31"/>
        <v>1.030069711788582E-2</v>
      </c>
      <c r="S202" s="29">
        <f t="shared" si="31"/>
        <v>9.7837281153449439E-3</v>
      </c>
      <c r="T202" s="29">
        <f t="shared" si="25"/>
        <v>9.4849566547679752E-3</v>
      </c>
      <c r="U202" s="29">
        <f t="shared" si="32"/>
        <v>9.8564606293329131E-3</v>
      </c>
      <c r="W202" s="28">
        <f t="shared" si="33"/>
        <v>3925</v>
      </c>
      <c r="X202" s="28">
        <f t="shared" si="26"/>
        <v>3967.1022189504683</v>
      </c>
      <c r="Y202" s="28">
        <f t="shared" si="27"/>
        <v>4007.9661373435702</v>
      </c>
      <c r="Z202" s="28">
        <f t="shared" si="28"/>
        <v>4047.1789883268493</v>
      </c>
      <c r="AA202" s="28">
        <f t="shared" si="29"/>
        <v>4085.5663056052167</v>
      </c>
    </row>
    <row r="203" spans="1:27" x14ac:dyDescent="0.25">
      <c r="A203" s="1">
        <v>198</v>
      </c>
      <c r="B203" t="s">
        <v>423</v>
      </c>
      <c r="C203" s="14" t="s">
        <v>464</v>
      </c>
      <c r="D203" s="14" t="s">
        <v>460</v>
      </c>
      <c r="E203" s="5">
        <v>833</v>
      </c>
      <c r="F203" s="5">
        <v>833</v>
      </c>
      <c r="G203" s="5">
        <v>841</v>
      </c>
      <c r="I203" s="28">
        <v>787.74937343358397</v>
      </c>
      <c r="J203" s="28">
        <v>796.84878863826225</v>
      </c>
      <c r="K203" s="28">
        <v>805.29824561403507</v>
      </c>
      <c r="L203" s="28">
        <v>814.39766081871346</v>
      </c>
      <c r="M203" s="28">
        <v>822.84711779448617</v>
      </c>
      <c r="N203" s="28">
        <v>830.64661654135341</v>
      </c>
      <c r="O203" s="28">
        <v>838.44611528822054</v>
      </c>
      <c r="P203" s="31">
        <f t="shared" si="30"/>
        <v>-35.701754385964932</v>
      </c>
      <c r="Q203" s="29">
        <f t="shared" si="31"/>
        <v>1.1299435028248627E-2</v>
      </c>
      <c r="R203" s="29">
        <f t="shared" si="31"/>
        <v>1.0375099760574547E-2</v>
      </c>
      <c r="S203" s="29">
        <f t="shared" si="31"/>
        <v>9.4786729857820832E-3</v>
      </c>
      <c r="T203" s="29">
        <f t="shared" si="25"/>
        <v>9.3896713615023008E-3</v>
      </c>
      <c r="U203" s="29">
        <f t="shared" si="32"/>
        <v>9.7478147026196435E-3</v>
      </c>
      <c r="W203" s="28">
        <f t="shared" si="33"/>
        <v>841</v>
      </c>
      <c r="X203" s="28">
        <f t="shared" si="26"/>
        <v>850.50282485875721</v>
      </c>
      <c r="Y203" s="28">
        <f t="shared" si="27"/>
        <v>859.32687651331719</v>
      </c>
      <c r="Z203" s="28">
        <f t="shared" si="28"/>
        <v>867.47215496368051</v>
      </c>
      <c r="AA203" s="28">
        <f t="shared" si="29"/>
        <v>875.6174334140436</v>
      </c>
    </row>
    <row r="204" spans="1:27" x14ac:dyDescent="0.25">
      <c r="A204" s="1">
        <v>199</v>
      </c>
      <c r="B204" t="s">
        <v>424</v>
      </c>
      <c r="C204" s="14" t="s">
        <v>463</v>
      </c>
      <c r="D204" s="14" t="s">
        <v>460</v>
      </c>
      <c r="E204" s="5">
        <v>16803</v>
      </c>
      <c r="F204" s="5">
        <v>17201</v>
      </c>
      <c r="G204" s="5">
        <v>17591</v>
      </c>
      <c r="I204" s="28">
        <v>16657.487719073815</v>
      </c>
      <c r="J204" s="28">
        <v>16851.185557119101</v>
      </c>
      <c r="K204" s="28">
        <v>17040.146219777409</v>
      </c>
      <c r="L204" s="28">
        <v>17222.790648586415</v>
      </c>
      <c r="M204" s="28">
        <v>17400.171549187668</v>
      </c>
      <c r="N204" s="28">
        <v>17571.236215939618</v>
      </c>
      <c r="O204" s="28">
        <v>17737.037354483818</v>
      </c>
      <c r="P204" s="31">
        <f t="shared" si="30"/>
        <v>-550.85378022259101</v>
      </c>
      <c r="Q204" s="29">
        <f t="shared" si="31"/>
        <v>1.0718477790819796E-2</v>
      </c>
      <c r="R204" s="29">
        <f t="shared" si="31"/>
        <v>1.029919623483383E-2</v>
      </c>
      <c r="S204" s="29">
        <f t="shared" si="31"/>
        <v>9.8312057595740555E-3</v>
      </c>
      <c r="T204" s="29">
        <f t="shared" si="25"/>
        <v>9.4359404487315036E-3</v>
      </c>
      <c r="U204" s="29">
        <f t="shared" si="32"/>
        <v>9.8554474810464629E-3</v>
      </c>
      <c r="W204" s="28">
        <f t="shared" si="33"/>
        <v>17591</v>
      </c>
      <c r="X204" s="28">
        <f t="shared" si="26"/>
        <v>17779.548742818311</v>
      </c>
      <c r="Y204" s="28">
        <f t="shared" si="27"/>
        <v>17962.663804287389</v>
      </c>
      <c r="Z204" s="28">
        <f t="shared" si="28"/>
        <v>18139.258448137389</v>
      </c>
      <c r="AA204" s="28">
        <f t="shared" si="29"/>
        <v>18310.419410638162</v>
      </c>
    </row>
    <row r="205" spans="1:27" x14ac:dyDescent="0.25">
      <c r="A205" s="1">
        <v>200</v>
      </c>
      <c r="B205" t="s">
        <v>425</v>
      </c>
      <c r="C205" s="14" t="s">
        <v>463</v>
      </c>
      <c r="D205" s="14" t="s">
        <v>458</v>
      </c>
      <c r="E205" s="5">
        <v>1487</v>
      </c>
      <c r="F205" s="5">
        <v>1569</v>
      </c>
      <c r="G205" s="5">
        <v>1608</v>
      </c>
      <c r="I205" s="28">
        <v>1386.5932613961681</v>
      </c>
      <c r="J205" s="28">
        <v>1402.5831314688394</v>
      </c>
      <c r="K205" s="28">
        <v>1418.2713058797622</v>
      </c>
      <c r="L205" s="28">
        <v>1585.924810292991</v>
      </c>
      <c r="M205" s="28">
        <v>1756.1151103598011</v>
      </c>
      <c r="N205" s="28">
        <v>1928.6499497346579</v>
      </c>
      <c r="O205" s="28">
        <v>1946.9498461224041</v>
      </c>
      <c r="P205" s="31">
        <f t="shared" si="30"/>
        <v>-189.72869412023783</v>
      </c>
      <c r="Q205" s="29">
        <f t="shared" si="31"/>
        <v>0.11820975557933348</v>
      </c>
      <c r="R205" s="29">
        <f t="shared" si="31"/>
        <v>0.10731296904004445</v>
      </c>
      <c r="S205" s="29">
        <f t="shared" si="31"/>
        <v>9.8248023923390229E-2</v>
      </c>
      <c r="T205" s="29">
        <f t="shared" si="25"/>
        <v>9.4884488448844315E-3</v>
      </c>
      <c r="U205" s="29">
        <f t="shared" si="32"/>
        <v>7.1683147269439695E-2</v>
      </c>
      <c r="W205" s="28">
        <f t="shared" si="33"/>
        <v>1608</v>
      </c>
      <c r="X205" s="28">
        <f t="shared" si="26"/>
        <v>1798.0812869715683</v>
      </c>
      <c r="Y205" s="28">
        <f t="shared" si="27"/>
        <v>1991.0387284518315</v>
      </c>
      <c r="Z205" s="28">
        <f t="shared" si="28"/>
        <v>2186.6543490771637</v>
      </c>
      <c r="AA205" s="28">
        <f t="shared" si="29"/>
        <v>2207.4023070098265</v>
      </c>
    </row>
    <row r="206" spans="1:27" x14ac:dyDescent="0.25">
      <c r="A206" s="1">
        <v>201</v>
      </c>
      <c r="B206" t="s">
        <v>426</v>
      </c>
      <c r="C206" s="14" t="s">
        <v>465</v>
      </c>
      <c r="D206" s="14" t="s">
        <v>458</v>
      </c>
      <c r="E206" s="5">
        <v>7618</v>
      </c>
      <c r="F206" s="5">
        <v>7813</v>
      </c>
      <c r="G206" s="5">
        <v>7956</v>
      </c>
      <c r="I206" s="28">
        <v>7545.544922192702</v>
      </c>
      <c r="J206" s="28">
        <v>7633.2603155668821</v>
      </c>
      <c r="K206" s="28">
        <v>7718.954616927831</v>
      </c>
      <c r="L206" s="28">
        <v>7801.8193894702599</v>
      </c>
      <c r="M206" s="28">
        <v>7881.8546331941661</v>
      </c>
      <c r="N206" s="28">
        <v>7959.4645665021962</v>
      </c>
      <c r="O206" s="28">
        <v>8034.6491893943503</v>
      </c>
      <c r="P206" s="31">
        <f t="shared" si="30"/>
        <v>-237.04538307216899</v>
      </c>
      <c r="Q206" s="29">
        <f t="shared" si="31"/>
        <v>1.0735232509426174E-2</v>
      </c>
      <c r="R206" s="29">
        <f t="shared" si="31"/>
        <v>1.0258535827159229E-2</v>
      </c>
      <c r="S206" s="29">
        <f t="shared" si="31"/>
        <v>9.8466588030155355E-3</v>
      </c>
      <c r="T206" s="29">
        <f t="shared" si="25"/>
        <v>9.4459397694377934E-3</v>
      </c>
      <c r="U206" s="29">
        <f t="shared" si="32"/>
        <v>9.8503781332041854E-3</v>
      </c>
      <c r="W206" s="28">
        <f t="shared" si="33"/>
        <v>7956</v>
      </c>
      <c r="X206" s="28">
        <f t="shared" si="26"/>
        <v>8041.4095098449943</v>
      </c>
      <c r="Y206" s="28">
        <f t="shared" si="27"/>
        <v>8123.9025974025981</v>
      </c>
      <c r="Z206" s="28">
        <f t="shared" si="28"/>
        <v>8203.895894428153</v>
      </c>
      <c r="AA206" s="28">
        <f t="shared" si="29"/>
        <v>8281.3894009216583</v>
      </c>
    </row>
    <row r="207" spans="1:27" x14ac:dyDescent="0.25">
      <c r="A207" s="1">
        <v>202</v>
      </c>
      <c r="B207" t="s">
        <v>427</v>
      </c>
      <c r="C207" s="14" t="s">
        <v>463</v>
      </c>
      <c r="D207" s="14" t="s">
        <v>459</v>
      </c>
      <c r="E207" s="5">
        <v>1471</v>
      </c>
      <c r="F207" s="5">
        <v>1542</v>
      </c>
      <c r="G207" s="5">
        <v>1574</v>
      </c>
      <c r="I207" s="28">
        <v>1466.3979416809605</v>
      </c>
      <c r="J207" s="28">
        <v>1483.1745283018868</v>
      </c>
      <c r="K207" s="28">
        <v>1499.9511149228131</v>
      </c>
      <c r="L207" s="28">
        <v>1516.106346483705</v>
      </c>
      <c r="M207" s="28">
        <v>1531.6402229845626</v>
      </c>
      <c r="N207" s="28">
        <v>1546.552744425386</v>
      </c>
      <c r="O207" s="28">
        <v>1561.4652658662094</v>
      </c>
      <c r="P207" s="31">
        <f t="shared" si="30"/>
        <v>-74.048885077186924</v>
      </c>
      <c r="Q207" s="29">
        <f t="shared" si="31"/>
        <v>1.0770505385252691E-2</v>
      </c>
      <c r="R207" s="29">
        <f t="shared" si="31"/>
        <v>1.0245901639344213E-2</v>
      </c>
      <c r="S207" s="29">
        <f t="shared" si="31"/>
        <v>9.7363083164300757E-3</v>
      </c>
      <c r="T207" s="29">
        <f t="shared" si="25"/>
        <v>9.6424266773805275E-3</v>
      </c>
      <c r="U207" s="29">
        <f t="shared" si="32"/>
        <v>9.8748788777182715E-3</v>
      </c>
      <c r="W207" s="28">
        <f t="shared" si="33"/>
        <v>1574</v>
      </c>
      <c r="X207" s="28">
        <f t="shared" si="26"/>
        <v>1590.9527754763878</v>
      </c>
      <c r="Y207" s="28">
        <f t="shared" si="27"/>
        <v>1607.2535211267605</v>
      </c>
      <c r="Z207" s="28">
        <f t="shared" si="28"/>
        <v>1622.9022369511185</v>
      </c>
      <c r="AA207" s="28">
        <f t="shared" si="29"/>
        <v>1638.5509527754764</v>
      </c>
    </row>
    <row r="208" spans="1:27" x14ac:dyDescent="0.25">
      <c r="A208" s="1">
        <v>203</v>
      </c>
      <c r="B208" t="s">
        <v>428</v>
      </c>
      <c r="C208" s="14" t="s">
        <v>463</v>
      </c>
      <c r="D208" s="14" t="s">
        <v>458</v>
      </c>
      <c r="E208" s="5">
        <v>776</v>
      </c>
      <c r="F208" s="5">
        <v>783</v>
      </c>
      <c r="G208" s="5">
        <v>796</v>
      </c>
      <c r="I208" s="28">
        <v>779.18854415274461</v>
      </c>
      <c r="J208" s="28">
        <v>788.37708830548934</v>
      </c>
      <c r="K208" s="28">
        <v>796.95306284805099</v>
      </c>
      <c r="L208" s="28">
        <v>805.52903739061264</v>
      </c>
      <c r="M208" s="28">
        <v>813.49244232299134</v>
      </c>
      <c r="N208" s="28">
        <v>822.06841686555299</v>
      </c>
      <c r="O208" s="28">
        <v>829.41925218774861</v>
      </c>
      <c r="P208" s="31">
        <f t="shared" si="30"/>
        <v>0.9530628480509904</v>
      </c>
      <c r="Q208" s="29">
        <f t="shared" si="31"/>
        <v>1.0760953112990005E-2</v>
      </c>
      <c r="R208" s="29">
        <f t="shared" si="31"/>
        <v>9.8859315589353777E-3</v>
      </c>
      <c r="S208" s="29">
        <f t="shared" si="31"/>
        <v>1.0542168674698791E-2</v>
      </c>
      <c r="T208" s="29">
        <f t="shared" si="25"/>
        <v>8.9418777943367084E-3</v>
      </c>
      <c r="U208" s="29">
        <f t="shared" si="32"/>
        <v>9.7899926759902924E-3</v>
      </c>
      <c r="W208" s="28">
        <f t="shared" si="33"/>
        <v>796</v>
      </c>
      <c r="X208" s="28">
        <f t="shared" si="26"/>
        <v>804.56571867794003</v>
      </c>
      <c r="Y208" s="28">
        <f t="shared" si="27"/>
        <v>812.5196003074559</v>
      </c>
      <c r="Z208" s="28">
        <f t="shared" si="28"/>
        <v>821.08531898539593</v>
      </c>
      <c r="AA208" s="28">
        <f t="shared" si="29"/>
        <v>828.4273635664872</v>
      </c>
    </row>
    <row r="209" spans="1:27" x14ac:dyDescent="0.25">
      <c r="A209" s="1">
        <v>204</v>
      </c>
      <c r="B209" t="s">
        <v>429</v>
      </c>
      <c r="C209" s="14" t="s">
        <v>463</v>
      </c>
      <c r="D209" s="14" t="s">
        <v>460</v>
      </c>
      <c r="E209" s="5">
        <v>3283</v>
      </c>
      <c r="F209" s="5">
        <v>3342</v>
      </c>
      <c r="G209" s="5">
        <v>3389</v>
      </c>
      <c r="I209" s="28">
        <v>3261.3166564978646</v>
      </c>
      <c r="J209" s="28">
        <v>3299.1589383770593</v>
      </c>
      <c r="K209" s="28">
        <v>3336.0183038438072</v>
      </c>
      <c r="L209" s="28">
        <v>3371.8947528981089</v>
      </c>
      <c r="M209" s="28">
        <v>3406.7882855399635</v>
      </c>
      <c r="N209" s="28">
        <v>3440.2074435631484</v>
      </c>
      <c r="O209" s="28">
        <v>3472.6436851738868</v>
      </c>
      <c r="P209" s="31">
        <f t="shared" si="30"/>
        <v>-52.981696156192811</v>
      </c>
      <c r="Q209" s="29">
        <f t="shared" si="31"/>
        <v>1.075427224513857E-2</v>
      </c>
      <c r="R209" s="29">
        <f t="shared" si="31"/>
        <v>1.0348345722197862E-2</v>
      </c>
      <c r="S209" s="29">
        <f t="shared" si="31"/>
        <v>9.8095787651471793E-3</v>
      </c>
      <c r="T209" s="29">
        <f t="shared" si="25"/>
        <v>9.4285714285714424E-3</v>
      </c>
      <c r="U209" s="29">
        <f t="shared" si="32"/>
        <v>9.8621653053054936E-3</v>
      </c>
      <c r="W209" s="28">
        <f t="shared" si="33"/>
        <v>3389</v>
      </c>
      <c r="X209" s="28">
        <f t="shared" si="26"/>
        <v>3425.4462286387748</v>
      </c>
      <c r="Y209" s="28">
        <f t="shared" si="27"/>
        <v>3460.8939304655273</v>
      </c>
      <c r="Z209" s="28">
        <f t="shared" si="28"/>
        <v>3494.8438420742486</v>
      </c>
      <c r="AA209" s="28">
        <f t="shared" si="29"/>
        <v>3527.7952268709482</v>
      </c>
    </row>
    <row r="210" spans="1:27" x14ac:dyDescent="0.25">
      <c r="A210" s="1">
        <v>205</v>
      </c>
      <c r="B210" t="s">
        <v>430</v>
      </c>
      <c r="C210" s="14" t="s">
        <v>463</v>
      </c>
      <c r="D210" s="14" t="s">
        <v>459</v>
      </c>
      <c r="E210" s="5">
        <v>7454</v>
      </c>
      <c r="F210" s="5">
        <v>7588</v>
      </c>
      <c r="G210" s="5">
        <v>7775</v>
      </c>
      <c r="I210" s="28">
        <v>7416.5683367296751</v>
      </c>
      <c r="J210" s="28">
        <v>7503.076944698194</v>
      </c>
      <c r="K210" s="28">
        <v>7587.0108917152693</v>
      </c>
      <c r="L210" s="28">
        <v>7668.370177780901</v>
      </c>
      <c r="M210" s="28">
        <v>7747.1548028950883</v>
      </c>
      <c r="N210" s="28">
        <v>7823.3647670578321</v>
      </c>
      <c r="O210" s="28">
        <v>7897.5150024594195</v>
      </c>
      <c r="P210" s="31">
        <f t="shared" si="30"/>
        <v>-187.98910828473072</v>
      </c>
      <c r="Q210" s="29">
        <f t="shared" si="31"/>
        <v>1.0723496674358677E-2</v>
      </c>
      <c r="R210" s="29">
        <f t="shared" si="31"/>
        <v>1.027397260273972E-2</v>
      </c>
      <c r="S210" s="29">
        <f t="shared" si="31"/>
        <v>9.8371552010635323E-3</v>
      </c>
      <c r="T210" s="29">
        <f t="shared" si="25"/>
        <v>9.4780491015598479E-3</v>
      </c>
      <c r="U210" s="29">
        <f t="shared" si="32"/>
        <v>9.8630589684543662E-3</v>
      </c>
      <c r="W210" s="28">
        <f t="shared" si="33"/>
        <v>7775</v>
      </c>
      <c r="X210" s="28">
        <f t="shared" si="26"/>
        <v>7858.3751866431376</v>
      </c>
      <c r="Y210" s="28">
        <f t="shared" si="27"/>
        <v>7939.111918012758</v>
      </c>
      <c r="Z210" s="28">
        <f t="shared" si="28"/>
        <v>8017.2101941088622</v>
      </c>
      <c r="AA210" s="28">
        <f t="shared" si="29"/>
        <v>8093.197705986152</v>
      </c>
    </row>
    <row r="211" spans="1:27" x14ac:dyDescent="0.25">
      <c r="A211" s="1">
        <v>206</v>
      </c>
      <c r="B211" t="s">
        <v>431</v>
      </c>
      <c r="C211" s="14" t="s">
        <v>463</v>
      </c>
      <c r="D211" s="14" t="s">
        <v>459</v>
      </c>
      <c r="E211" s="5">
        <v>2198</v>
      </c>
      <c r="F211" s="5">
        <v>2213</v>
      </c>
      <c r="G211" s="5">
        <v>2229</v>
      </c>
      <c r="I211" s="28">
        <v>2216.6396350734922</v>
      </c>
      <c r="J211" s="28">
        <v>2242.5392802838319</v>
      </c>
      <c r="K211" s="28">
        <v>2267.6989356310187</v>
      </c>
      <c r="L211" s="28">
        <v>2291.748606183477</v>
      </c>
      <c r="M211" s="28">
        <v>2315.4282818043589</v>
      </c>
      <c r="N211" s="28">
        <v>2338.3679675620883</v>
      </c>
      <c r="O211" s="28">
        <v>2360.1976685250888</v>
      </c>
      <c r="P211" s="31">
        <f t="shared" si="30"/>
        <v>38.698935631018685</v>
      </c>
      <c r="Q211" s="29">
        <f t="shared" si="31"/>
        <v>1.0605318975363095E-2</v>
      </c>
      <c r="R211" s="29">
        <f t="shared" si="31"/>
        <v>1.0332579916047777E-2</v>
      </c>
      <c r="S211" s="29">
        <f t="shared" si="31"/>
        <v>9.9073186321508785E-3</v>
      </c>
      <c r="T211" s="29">
        <f t="shared" si="25"/>
        <v>9.335443037974683E-3</v>
      </c>
      <c r="U211" s="29">
        <f t="shared" si="32"/>
        <v>9.8584471953911124E-3</v>
      </c>
      <c r="W211" s="28">
        <f t="shared" si="33"/>
        <v>2229</v>
      </c>
      <c r="X211" s="28">
        <f t="shared" si="26"/>
        <v>2252.6392559960841</v>
      </c>
      <c r="Y211" s="28">
        <f t="shared" si="27"/>
        <v>2275.9148311306903</v>
      </c>
      <c r="Z211" s="28">
        <f t="shared" si="28"/>
        <v>2298.4630445423395</v>
      </c>
      <c r="AA211" s="28">
        <f t="shared" si="29"/>
        <v>2319.9202153695542</v>
      </c>
    </row>
    <row r="212" spans="1:27" x14ac:dyDescent="0.25">
      <c r="A212" s="1">
        <v>207</v>
      </c>
      <c r="B212" t="s">
        <v>432</v>
      </c>
      <c r="C212" s="14" t="s">
        <v>463</v>
      </c>
      <c r="D212" s="14" t="s">
        <v>459</v>
      </c>
      <c r="E212" s="5">
        <v>538</v>
      </c>
      <c r="F212" s="5">
        <v>554</v>
      </c>
      <c r="G212" s="5">
        <v>575</v>
      </c>
      <c r="I212" s="28">
        <v>536.29223744292244</v>
      </c>
      <c r="J212" s="28">
        <v>542.58447488584477</v>
      </c>
      <c r="K212" s="28">
        <v>548.39269406392702</v>
      </c>
      <c r="L212" s="28">
        <v>554.20091324200916</v>
      </c>
      <c r="M212" s="28">
        <v>560.0091324200913</v>
      </c>
      <c r="N212" s="28">
        <v>565.81735159817356</v>
      </c>
      <c r="O212" s="28">
        <v>571.14155251141551</v>
      </c>
      <c r="P212" s="31">
        <f t="shared" si="30"/>
        <v>-26.607305936072976</v>
      </c>
      <c r="Q212" s="29">
        <f t="shared" si="31"/>
        <v>1.0591350397175545E-2</v>
      </c>
      <c r="R212" s="29">
        <f t="shared" si="31"/>
        <v>1.0480349344978072E-2</v>
      </c>
      <c r="S212" s="29">
        <f t="shared" si="31"/>
        <v>1.0371650821089136E-2</v>
      </c>
      <c r="T212" s="29">
        <f t="shared" si="25"/>
        <v>9.4097519247218833E-3</v>
      </c>
      <c r="U212" s="29">
        <f t="shared" si="32"/>
        <v>1.0087250696929697E-2</v>
      </c>
      <c r="W212" s="28">
        <f t="shared" si="33"/>
        <v>575</v>
      </c>
      <c r="X212" s="28">
        <f t="shared" si="26"/>
        <v>581.09002647837588</v>
      </c>
      <c r="Y212" s="28">
        <f t="shared" si="27"/>
        <v>587.18005295675187</v>
      </c>
      <c r="Z212" s="28">
        <f t="shared" si="28"/>
        <v>593.27007943512797</v>
      </c>
      <c r="AA212" s="28">
        <f t="shared" si="29"/>
        <v>598.85260370697256</v>
      </c>
    </row>
    <row r="213" spans="1:27" x14ac:dyDescent="0.25">
      <c r="A213" s="1">
        <v>208</v>
      </c>
      <c r="B213" t="s">
        <v>433</v>
      </c>
      <c r="C213" s="14" t="s">
        <v>463</v>
      </c>
      <c r="D213" s="14" t="s">
        <v>458</v>
      </c>
      <c r="E213" s="5">
        <v>1832</v>
      </c>
      <c r="F213" s="5">
        <v>1912</v>
      </c>
      <c r="G213" s="5">
        <v>1926</v>
      </c>
      <c r="I213" s="28">
        <v>1851.4008606421714</v>
      </c>
      <c r="J213" s="28">
        <v>1872.5908639523336</v>
      </c>
      <c r="K213" s="28">
        <v>1893.7808672624958</v>
      </c>
      <c r="L213" s="28">
        <v>1914.3654419066534</v>
      </c>
      <c r="M213" s="28">
        <v>1933.7391592188017</v>
      </c>
      <c r="N213" s="28">
        <v>1953.11287653095</v>
      </c>
      <c r="O213" s="28">
        <v>1971.275736511089</v>
      </c>
      <c r="P213" s="31">
        <f t="shared" si="30"/>
        <v>-32.219132737504196</v>
      </c>
      <c r="Q213" s="29">
        <f t="shared" si="31"/>
        <v>1.0869565217391301E-2</v>
      </c>
      <c r="R213" s="29">
        <f t="shared" si="31"/>
        <v>1.0120177103099308E-2</v>
      </c>
      <c r="S213" s="29">
        <f t="shared" si="31"/>
        <v>1.00187852222918E-2</v>
      </c>
      <c r="T213" s="29">
        <f t="shared" si="25"/>
        <v>9.2994420334780014E-3</v>
      </c>
      <c r="U213" s="29">
        <f t="shared" si="32"/>
        <v>9.8128014529563698E-3</v>
      </c>
      <c r="W213" s="28">
        <f t="shared" si="33"/>
        <v>1926</v>
      </c>
      <c r="X213" s="28">
        <f t="shared" si="26"/>
        <v>1946.9347826086957</v>
      </c>
      <c r="Y213" s="28">
        <f t="shared" si="27"/>
        <v>1966.6381074168796</v>
      </c>
      <c r="Z213" s="28">
        <f t="shared" si="28"/>
        <v>1986.3414322250635</v>
      </c>
      <c r="AA213" s="28">
        <f t="shared" si="29"/>
        <v>2004.8132992327362</v>
      </c>
    </row>
    <row r="214" spans="1:27" x14ac:dyDescent="0.25">
      <c r="A214" s="1">
        <v>209</v>
      </c>
      <c r="B214" t="s">
        <v>434</v>
      </c>
      <c r="C214" s="14" t="s">
        <v>463</v>
      </c>
      <c r="D214" s="14" t="s">
        <v>459</v>
      </c>
      <c r="E214" s="5">
        <v>1006</v>
      </c>
      <c r="F214" s="5">
        <v>1042</v>
      </c>
      <c r="G214" s="5">
        <v>1074</v>
      </c>
      <c r="I214" s="28">
        <v>995.66337416041085</v>
      </c>
      <c r="J214" s="28">
        <v>1007.3267483208218</v>
      </c>
      <c r="K214" s="28">
        <v>1018.6013433425524</v>
      </c>
      <c r="L214" s="28">
        <v>1029.4871592256025</v>
      </c>
      <c r="M214" s="28">
        <v>1040.3729751086526</v>
      </c>
      <c r="N214" s="28">
        <v>1050.481232714342</v>
      </c>
      <c r="O214" s="28">
        <v>1060.2007111813512</v>
      </c>
      <c r="P214" s="31">
        <f t="shared" si="30"/>
        <v>-55.398656657447646</v>
      </c>
      <c r="Q214" s="29">
        <f t="shared" si="31"/>
        <v>1.0687022900763283E-2</v>
      </c>
      <c r="R214" s="29">
        <f t="shared" si="31"/>
        <v>1.0574018126888142E-2</v>
      </c>
      <c r="S214" s="29">
        <f t="shared" si="31"/>
        <v>9.7159940209267659E-3</v>
      </c>
      <c r="T214" s="29">
        <f t="shared" si="25"/>
        <v>9.2524056254626712E-3</v>
      </c>
      <c r="U214" s="29">
        <f t="shared" si="32"/>
        <v>9.8474725910925268E-3</v>
      </c>
      <c r="W214" s="28">
        <f t="shared" si="33"/>
        <v>1074</v>
      </c>
      <c r="X214" s="28">
        <f t="shared" si="26"/>
        <v>1085.4778625954198</v>
      </c>
      <c r="Y214" s="28">
        <f t="shared" si="27"/>
        <v>1096.9557251908395</v>
      </c>
      <c r="Z214" s="28">
        <f t="shared" si="28"/>
        <v>1107.6137404580152</v>
      </c>
      <c r="AA214" s="28">
        <f t="shared" si="29"/>
        <v>1117.8618320610685</v>
      </c>
    </row>
    <row r="215" spans="1:27" x14ac:dyDescent="0.25">
      <c r="A215" s="1">
        <v>210</v>
      </c>
      <c r="B215" t="s">
        <v>435</v>
      </c>
      <c r="C215" s="14" t="s">
        <v>465</v>
      </c>
      <c r="D215" s="14" t="s">
        <v>458</v>
      </c>
      <c r="E215" s="5">
        <v>2923</v>
      </c>
      <c r="F215" s="5">
        <v>2977</v>
      </c>
      <c r="G215" s="5">
        <v>3025</v>
      </c>
      <c r="I215" s="28">
        <v>2878.1836477987422</v>
      </c>
      <c r="J215" s="28">
        <v>2911.9698113207546</v>
      </c>
      <c r="K215" s="28">
        <v>2944.5635220125787</v>
      </c>
      <c r="L215" s="28">
        <v>2975.9647798742139</v>
      </c>
      <c r="M215" s="28">
        <v>3006.5710691823897</v>
      </c>
      <c r="N215" s="28">
        <v>3036.3823899371068</v>
      </c>
      <c r="O215" s="28">
        <v>3065.0012578616352</v>
      </c>
      <c r="P215" s="31">
        <f t="shared" si="30"/>
        <v>-80.436477987421313</v>
      </c>
      <c r="Q215" s="29">
        <f t="shared" si="31"/>
        <v>1.0664146868250552E-2</v>
      </c>
      <c r="R215" s="29">
        <f t="shared" si="31"/>
        <v>1.0284493121410325E-2</v>
      </c>
      <c r="S215" s="29">
        <f t="shared" si="31"/>
        <v>9.9153886832364386E-3</v>
      </c>
      <c r="T215" s="29">
        <f t="shared" si="25"/>
        <v>9.4253174499280105E-3</v>
      </c>
      <c r="U215" s="29">
        <f t="shared" si="32"/>
        <v>9.8750664181915908E-3</v>
      </c>
      <c r="W215" s="28">
        <f t="shared" si="33"/>
        <v>3025</v>
      </c>
      <c r="X215" s="28">
        <f t="shared" si="26"/>
        <v>3057.2590442764576</v>
      </c>
      <c r="Y215" s="28">
        <f t="shared" si="27"/>
        <v>3088.7014038876882</v>
      </c>
      <c r="Z215" s="28">
        <f t="shared" si="28"/>
        <v>3119.3270788336927</v>
      </c>
      <c r="AA215" s="28">
        <f t="shared" si="29"/>
        <v>3148.7277267818567</v>
      </c>
    </row>
    <row r="216" spans="1:27" x14ac:dyDescent="0.25">
      <c r="A216" s="1">
        <v>211</v>
      </c>
      <c r="B216" t="s">
        <v>436</v>
      </c>
      <c r="C216" s="14" t="s">
        <v>463</v>
      </c>
      <c r="D216" s="14" t="s">
        <v>459</v>
      </c>
      <c r="E216" s="5">
        <v>1987</v>
      </c>
      <c r="F216" s="5">
        <v>2012</v>
      </c>
      <c r="G216" s="5">
        <v>2062</v>
      </c>
      <c r="I216" s="28">
        <v>2005.4243232939382</v>
      </c>
      <c r="J216" s="28">
        <v>2028.8486465878764</v>
      </c>
      <c r="K216" s="28">
        <v>2051.5173465497523</v>
      </c>
      <c r="L216" s="28">
        <v>2074.1860465116279</v>
      </c>
      <c r="M216" s="28">
        <v>2095.3434998093785</v>
      </c>
      <c r="N216" s="28">
        <v>2115.7453297750667</v>
      </c>
      <c r="O216" s="28">
        <v>2136.1471597407549</v>
      </c>
      <c r="P216" s="31">
        <f t="shared" si="30"/>
        <v>-10.482653450247653</v>
      </c>
      <c r="Q216" s="29">
        <f t="shared" si="31"/>
        <v>1.104972375690598E-2</v>
      </c>
      <c r="R216" s="29">
        <f t="shared" si="31"/>
        <v>1.0200364298724939E-2</v>
      </c>
      <c r="S216" s="29">
        <f t="shared" si="31"/>
        <v>9.7367472051929568E-3</v>
      </c>
      <c r="T216" s="29">
        <f t="shared" si="25"/>
        <v>9.6428571428571665E-3</v>
      </c>
      <c r="U216" s="29">
        <f t="shared" si="32"/>
        <v>9.8599895489250213E-3</v>
      </c>
      <c r="W216" s="28">
        <f t="shared" si="33"/>
        <v>2062</v>
      </c>
      <c r="X216" s="28">
        <f t="shared" si="26"/>
        <v>2084.7845303867402</v>
      </c>
      <c r="Y216" s="28">
        <f t="shared" si="27"/>
        <v>2106.0500920810314</v>
      </c>
      <c r="Z216" s="28">
        <f t="shared" si="28"/>
        <v>2126.5561694290977</v>
      </c>
      <c r="AA216" s="28">
        <f t="shared" si="29"/>
        <v>2147.0622467771641</v>
      </c>
    </row>
    <row r="217" spans="1:27" x14ac:dyDescent="0.25">
      <c r="A217" s="1">
        <v>212</v>
      </c>
      <c r="B217" t="s">
        <v>437</v>
      </c>
      <c r="C217" s="14" t="s">
        <v>463</v>
      </c>
      <c r="D217" s="14" t="s">
        <v>458</v>
      </c>
      <c r="E217" s="5">
        <v>57697</v>
      </c>
      <c r="F217" s="5">
        <v>59738</v>
      </c>
      <c r="G217" s="5">
        <v>62364</v>
      </c>
      <c r="I217" s="28">
        <v>56283.102099904543</v>
      </c>
      <c r="J217" s="28">
        <v>56938.184258670051</v>
      </c>
      <c r="K217" s="28">
        <v>57575.573448934134</v>
      </c>
      <c r="L217" s="28">
        <v>58193.500373846648</v>
      </c>
      <c r="M217" s="28">
        <v>58829.006661052408</v>
      </c>
      <c r="N217" s="28">
        <v>59408.816456155924</v>
      </c>
      <c r="O217" s="28">
        <v>59969.594326687336</v>
      </c>
      <c r="P217" s="31">
        <f t="shared" si="30"/>
        <v>-4788.4265510658661</v>
      </c>
      <c r="Q217" s="29">
        <f t="shared" si="31"/>
        <v>1.0732449333927615E-2</v>
      </c>
      <c r="R217" s="29">
        <f t="shared" si="31"/>
        <v>1.0920571595163403E-2</v>
      </c>
      <c r="S217" s="29">
        <f t="shared" si="31"/>
        <v>9.8558488067652123E-3</v>
      </c>
      <c r="T217" s="29">
        <f t="shared" si="25"/>
        <v>9.439303860652901E-3</v>
      </c>
      <c r="U217" s="29">
        <f t="shared" si="32"/>
        <v>1.0071908087527172E-2</v>
      </c>
      <c r="W217" s="28">
        <f t="shared" si="33"/>
        <v>62364</v>
      </c>
      <c r="X217" s="28">
        <f t="shared" si="26"/>
        <v>63033.31847026106</v>
      </c>
      <c r="Y217" s="28">
        <f t="shared" si="27"/>
        <v>63721.678337496283</v>
      </c>
      <c r="Z217" s="28">
        <f t="shared" si="28"/>
        <v>64349.709564903977</v>
      </c>
      <c r="AA217" s="28">
        <f t="shared" si="29"/>
        <v>64957.126026831866</v>
      </c>
    </row>
    <row r="218" spans="1:27" x14ac:dyDescent="0.25">
      <c r="A218" s="1">
        <v>213</v>
      </c>
      <c r="B218" t="s">
        <v>438</v>
      </c>
      <c r="C218" s="14" t="s">
        <v>464</v>
      </c>
      <c r="D218" s="14" t="s">
        <v>460</v>
      </c>
      <c r="E218" s="5">
        <v>2035</v>
      </c>
      <c r="F218" s="5">
        <v>2102</v>
      </c>
      <c r="G218" s="5">
        <v>2121</v>
      </c>
      <c r="I218" s="28">
        <v>2036.3019627579265</v>
      </c>
      <c r="J218" s="28">
        <v>2060.0976346250632</v>
      </c>
      <c r="K218" s="28">
        <v>2083.3870156014091</v>
      </c>
      <c r="L218" s="28">
        <v>2105.6638147961753</v>
      </c>
      <c r="M218" s="28">
        <v>2127.4343231001512</v>
      </c>
      <c r="N218" s="28">
        <v>2148.1922496225466</v>
      </c>
      <c r="O218" s="28">
        <v>2168.4438852541521</v>
      </c>
      <c r="P218" s="31">
        <f t="shared" si="30"/>
        <v>-37.612984398590925</v>
      </c>
      <c r="Q218" s="29">
        <f t="shared" si="31"/>
        <v>1.0692588092345199E-2</v>
      </c>
      <c r="R218" s="29">
        <f t="shared" si="31"/>
        <v>1.033902380379903E-2</v>
      </c>
      <c r="S218" s="29">
        <f t="shared" si="31"/>
        <v>9.757258448357814E-3</v>
      </c>
      <c r="T218" s="29">
        <f t="shared" si="25"/>
        <v>9.4272920103700489E-3</v>
      </c>
      <c r="U218" s="29">
        <f t="shared" si="32"/>
        <v>9.8411914208422976E-3</v>
      </c>
      <c r="W218" s="28">
        <f t="shared" si="33"/>
        <v>2121</v>
      </c>
      <c r="X218" s="28">
        <f t="shared" si="26"/>
        <v>2143.6789793438643</v>
      </c>
      <c r="Y218" s="28">
        <f t="shared" si="27"/>
        <v>2165.8425273390039</v>
      </c>
      <c r="Z218" s="28">
        <f t="shared" si="28"/>
        <v>2186.9752126366952</v>
      </c>
      <c r="AA218" s="28">
        <f t="shared" si="29"/>
        <v>2207.5924665856624</v>
      </c>
    </row>
    <row r="219" spans="1:27" x14ac:dyDescent="0.25">
      <c r="A219" s="1">
        <v>214</v>
      </c>
      <c r="B219" t="s">
        <v>439</v>
      </c>
      <c r="C219" s="14" t="s">
        <v>464</v>
      </c>
      <c r="D219" s="14" t="s">
        <v>460</v>
      </c>
      <c r="E219" s="5">
        <v>1745</v>
      </c>
      <c r="F219" s="5">
        <v>1771</v>
      </c>
      <c r="G219" s="5">
        <v>1775</v>
      </c>
      <c r="I219" s="28">
        <v>1764.1082195310485</v>
      </c>
      <c r="J219" s="28">
        <v>1784.7673280082452</v>
      </c>
      <c r="K219" s="28">
        <v>1804.9773254315896</v>
      </c>
      <c r="L219" s="28">
        <v>1824.2891007472299</v>
      </c>
      <c r="M219" s="28">
        <v>1843.1517650090182</v>
      </c>
      <c r="N219" s="28">
        <v>1861.1162071631022</v>
      </c>
      <c r="O219" s="28">
        <v>1878.6315382633341</v>
      </c>
      <c r="P219" s="31">
        <f t="shared" si="30"/>
        <v>29.977325431589634</v>
      </c>
      <c r="Q219" s="29">
        <f t="shared" si="31"/>
        <v>1.0699178900223916E-2</v>
      </c>
      <c r="R219" s="29">
        <f t="shared" si="31"/>
        <v>1.0339734121122639E-2</v>
      </c>
      <c r="S219" s="29">
        <f t="shared" si="31"/>
        <v>9.7465886939571457E-3</v>
      </c>
      <c r="T219" s="29">
        <f t="shared" si="25"/>
        <v>9.4111969111968768E-3</v>
      </c>
      <c r="U219" s="29">
        <f t="shared" si="32"/>
        <v>9.832506575425554E-3</v>
      </c>
      <c r="W219" s="28">
        <f t="shared" si="33"/>
        <v>1775</v>
      </c>
      <c r="X219" s="28">
        <f t="shared" si="26"/>
        <v>1793.9910425478977</v>
      </c>
      <c r="Y219" s="28">
        <f t="shared" si="27"/>
        <v>1812.5404329435187</v>
      </c>
      <c r="Z219" s="28">
        <f t="shared" si="28"/>
        <v>1830.2065190345861</v>
      </c>
      <c r="AA219" s="28">
        <f t="shared" si="29"/>
        <v>1847.4309529733769</v>
      </c>
    </row>
    <row r="220" spans="1:27" x14ac:dyDescent="0.25">
      <c r="A220" s="1">
        <v>215</v>
      </c>
      <c r="B220" t="s">
        <v>440</v>
      </c>
      <c r="C220" s="14" t="s">
        <v>463</v>
      </c>
      <c r="D220" s="14" t="s">
        <v>458</v>
      </c>
      <c r="E220" s="5">
        <v>1038</v>
      </c>
      <c r="F220" s="5">
        <v>1071</v>
      </c>
      <c r="G220" s="5">
        <v>1102</v>
      </c>
      <c r="I220" s="28">
        <v>1028.0712871287128</v>
      </c>
      <c r="J220" s="28">
        <v>1040.1425742574256</v>
      </c>
      <c r="K220" s="28">
        <v>1052.2138613861387</v>
      </c>
      <c r="L220" s="28">
        <v>1063.6145214521453</v>
      </c>
      <c r="M220" s="28">
        <v>1074.3445544554456</v>
      </c>
      <c r="N220" s="28">
        <v>1084.4039603960396</v>
      </c>
      <c r="O220" s="28">
        <v>1095.1339933993399</v>
      </c>
      <c r="P220" s="31">
        <f t="shared" si="30"/>
        <v>-49.78613861386134</v>
      </c>
      <c r="Q220" s="29">
        <f t="shared" si="31"/>
        <v>1.0834926704907578E-2</v>
      </c>
      <c r="R220" s="29">
        <f t="shared" si="31"/>
        <v>1.0088272383354394E-2</v>
      </c>
      <c r="S220" s="29">
        <f t="shared" si="31"/>
        <v>9.3632958801496951E-3</v>
      </c>
      <c r="T220" s="29">
        <f t="shared" si="25"/>
        <v>9.8948670377242247E-3</v>
      </c>
      <c r="U220" s="29">
        <f t="shared" si="32"/>
        <v>9.7821451004094385E-3</v>
      </c>
      <c r="W220" s="28">
        <f t="shared" si="33"/>
        <v>1102</v>
      </c>
      <c r="X220" s="28">
        <f t="shared" si="26"/>
        <v>1113.9400892288081</v>
      </c>
      <c r="Y220" s="28">
        <f t="shared" si="27"/>
        <v>1125.1778202676865</v>
      </c>
      <c r="Z220" s="28">
        <f t="shared" si="28"/>
        <v>1135.7131931166348</v>
      </c>
      <c r="AA220" s="28">
        <f t="shared" si="29"/>
        <v>1146.9509241555129</v>
      </c>
    </row>
    <row r="221" spans="1:27" x14ac:dyDescent="0.25">
      <c r="A221" s="1">
        <v>216</v>
      </c>
      <c r="B221" t="s">
        <v>441</v>
      </c>
      <c r="C221" s="14" t="s">
        <v>463</v>
      </c>
      <c r="D221" s="14" t="s">
        <v>458</v>
      </c>
      <c r="E221" s="5">
        <v>16850</v>
      </c>
      <c r="F221" s="5">
        <v>17408</v>
      </c>
      <c r="G221" s="5">
        <v>17950</v>
      </c>
      <c r="I221" s="28">
        <v>16599.892723880599</v>
      </c>
      <c r="J221" s="28">
        <v>16793.260649875625</v>
      </c>
      <c r="K221" s="28">
        <v>16981.103777985078</v>
      </c>
      <c r="L221" s="28">
        <v>17163.422108208957</v>
      </c>
      <c r="M221" s="28">
        <v>17339.79065609453</v>
      </c>
      <c r="N221" s="28">
        <v>17510.63440609453</v>
      </c>
      <c r="O221" s="28">
        <v>17675.953358208957</v>
      </c>
      <c r="P221" s="31">
        <f t="shared" si="30"/>
        <v>-968.89622201492239</v>
      </c>
      <c r="Q221" s="29">
        <f t="shared" si="31"/>
        <v>1.0736541782416028E-2</v>
      </c>
      <c r="R221" s="29">
        <f t="shared" si="31"/>
        <v>1.0275838161739277E-2</v>
      </c>
      <c r="S221" s="29">
        <f t="shared" si="31"/>
        <v>9.8526996887331169E-3</v>
      </c>
      <c r="T221" s="29">
        <f t="shared" si="25"/>
        <v>9.4410601169817102E-3</v>
      </c>
      <c r="U221" s="29">
        <f t="shared" si="32"/>
        <v>9.8565326558180347E-3</v>
      </c>
      <c r="W221" s="28">
        <f t="shared" si="33"/>
        <v>17950</v>
      </c>
      <c r="X221" s="28">
        <f t="shared" si="26"/>
        <v>18142.72092499437</v>
      </c>
      <c r="Y221" s="28">
        <f t="shared" si="27"/>
        <v>18329.152589033216</v>
      </c>
      <c r="Z221" s="28">
        <f t="shared" si="28"/>
        <v>18509.744225041926</v>
      </c>
      <c r="AA221" s="28">
        <f t="shared" si="29"/>
        <v>18684.495833020501</v>
      </c>
    </row>
    <row r="222" spans="1:27" x14ac:dyDescent="0.25">
      <c r="A222" s="1">
        <v>217</v>
      </c>
      <c r="B222" t="s">
        <v>442</v>
      </c>
      <c r="C222" s="14" t="s">
        <v>465</v>
      </c>
      <c r="D222" s="14" t="s">
        <v>458</v>
      </c>
      <c r="E222" s="5">
        <v>5650</v>
      </c>
      <c r="F222" s="5">
        <v>5710</v>
      </c>
      <c r="G222" s="5">
        <v>5848</v>
      </c>
      <c r="I222" s="28">
        <v>5641.7022951918243</v>
      </c>
      <c r="J222" s="28">
        <v>5707.0700284804825</v>
      </c>
      <c r="K222" s="28">
        <v>5770.5701122466071</v>
      </c>
      <c r="L222" s="28">
        <v>5832.6694588708324</v>
      </c>
      <c r="M222" s="28">
        <v>5893.3680683531584</v>
      </c>
      <c r="N222" s="28">
        <v>5950.7982911710506</v>
      </c>
      <c r="O222" s="28">
        <v>6007.2946892276768</v>
      </c>
      <c r="P222" s="31">
        <f t="shared" si="30"/>
        <v>-77.429887753392904</v>
      </c>
      <c r="Q222" s="29">
        <f t="shared" si="31"/>
        <v>1.0761388461849687E-2</v>
      </c>
      <c r="R222" s="29">
        <f t="shared" si="31"/>
        <v>1.0406660262568155E-2</v>
      </c>
      <c r="S222" s="29">
        <f t="shared" si="31"/>
        <v>9.7448898748216922E-3</v>
      </c>
      <c r="T222" s="29">
        <f t="shared" si="25"/>
        <v>9.4939191839937855E-3</v>
      </c>
      <c r="U222" s="29">
        <f t="shared" si="32"/>
        <v>9.8818231071278774E-3</v>
      </c>
      <c r="W222" s="28">
        <f t="shared" si="33"/>
        <v>5848</v>
      </c>
      <c r="X222" s="28">
        <f t="shared" si="26"/>
        <v>5910.9325997248961</v>
      </c>
      <c r="Y222" s="28">
        <f t="shared" si="27"/>
        <v>5972.4456671251719</v>
      </c>
      <c r="Z222" s="28">
        <f t="shared" si="28"/>
        <v>6030.6464924346619</v>
      </c>
      <c r="AA222" s="28">
        <f t="shared" si="29"/>
        <v>6087.900962861072</v>
      </c>
    </row>
    <row r="223" spans="1:27" x14ac:dyDescent="0.25">
      <c r="A223" s="1">
        <v>218</v>
      </c>
      <c r="B223" t="s">
        <v>443</v>
      </c>
      <c r="C223" s="14" t="s">
        <v>463</v>
      </c>
      <c r="D223" s="14" t="s">
        <v>459</v>
      </c>
      <c r="E223" s="5">
        <v>1632</v>
      </c>
      <c r="F223" s="5">
        <v>1652</v>
      </c>
      <c r="G223" s="5">
        <v>1672</v>
      </c>
      <c r="I223" s="28">
        <v>1627.9624618070711</v>
      </c>
      <c r="J223" s="28">
        <v>1646.9249236141422</v>
      </c>
      <c r="K223" s="28">
        <v>1665.8873854212134</v>
      </c>
      <c r="L223" s="28">
        <v>1683.4452204277609</v>
      </c>
      <c r="M223" s="28">
        <v>1701.0030554343082</v>
      </c>
      <c r="N223" s="28">
        <v>1717.8585770405937</v>
      </c>
      <c r="O223" s="28">
        <v>1734.0117852466171</v>
      </c>
      <c r="P223" s="31">
        <f t="shared" si="30"/>
        <v>-6.1126145787866335</v>
      </c>
      <c r="Q223" s="29">
        <f t="shared" si="31"/>
        <v>1.053962900505912E-2</v>
      </c>
      <c r="R223" s="29">
        <f t="shared" si="31"/>
        <v>1.0429703796412141E-2</v>
      </c>
      <c r="S223" s="29">
        <f t="shared" si="31"/>
        <v>9.9091659785301572E-3</v>
      </c>
      <c r="T223" s="29">
        <f t="shared" si="25"/>
        <v>9.4031071136548849E-3</v>
      </c>
      <c r="U223" s="29">
        <f t="shared" si="32"/>
        <v>9.9139922961990617E-3</v>
      </c>
      <c r="W223" s="28">
        <f t="shared" si="33"/>
        <v>1672</v>
      </c>
      <c r="X223" s="28">
        <f t="shared" si="26"/>
        <v>1689.622259696459</v>
      </c>
      <c r="Y223" s="28">
        <f t="shared" si="27"/>
        <v>1707.2445193929175</v>
      </c>
      <c r="Z223" s="28">
        <f t="shared" si="28"/>
        <v>1724.1618887015179</v>
      </c>
      <c r="AA223" s="28">
        <f t="shared" si="29"/>
        <v>1740.3743676222598</v>
      </c>
    </row>
    <row r="224" spans="1:27" x14ac:dyDescent="0.25">
      <c r="A224" s="1">
        <v>219</v>
      </c>
      <c r="B224" t="s">
        <v>444</v>
      </c>
      <c r="C224" s="14" t="s">
        <v>463</v>
      </c>
      <c r="D224" s="14" t="s">
        <v>459</v>
      </c>
      <c r="E224" s="5">
        <v>85295</v>
      </c>
      <c r="F224" s="5">
        <v>89269</v>
      </c>
      <c r="G224" s="5">
        <v>91074</v>
      </c>
      <c r="I224" s="28">
        <v>81787.496509414006</v>
      </c>
      <c r="J224" s="28">
        <v>82740.195472815743</v>
      </c>
      <c r="K224" s="28">
        <v>83665.634863549829</v>
      </c>
      <c r="L224" s="28">
        <v>84563.352654960865</v>
      </c>
      <c r="M224" s="28">
        <v>85433.348847048881</v>
      </c>
      <c r="N224" s="28">
        <v>86275.623439813848</v>
      </c>
      <c r="O224" s="28">
        <v>87089.714406600382</v>
      </c>
      <c r="P224" s="31">
        <f t="shared" si="30"/>
        <v>-7408.3651364501711</v>
      </c>
      <c r="Q224" s="29">
        <f t="shared" si="31"/>
        <v>1.0729827041593875E-2</v>
      </c>
      <c r="R224" s="29">
        <f t="shared" si="31"/>
        <v>1.0288099570008926E-2</v>
      </c>
      <c r="S224" s="29">
        <f t="shared" si="31"/>
        <v>9.8588502514736828E-3</v>
      </c>
      <c r="T224" s="29">
        <f t="shared" si="25"/>
        <v>9.4359325882408356E-3</v>
      </c>
      <c r="U224" s="29">
        <f t="shared" si="32"/>
        <v>9.8609608032411474E-3</v>
      </c>
      <c r="W224" s="28">
        <f t="shared" si="33"/>
        <v>91074</v>
      </c>
      <c r="X224" s="28">
        <f t="shared" si="26"/>
        <v>92051.20826798612</v>
      </c>
      <c r="Y224" s="28">
        <f t="shared" si="27"/>
        <v>92998.240264186796</v>
      </c>
      <c r="Z224" s="28">
        <f t="shared" si="28"/>
        <v>93915.09598860197</v>
      </c>
      <c r="AA224" s="28">
        <f t="shared" si="29"/>
        <v>94801.2725033686</v>
      </c>
    </row>
    <row r="225" spans="1:27" x14ac:dyDescent="0.25">
      <c r="A225" s="1">
        <v>220</v>
      </c>
      <c r="B225" t="s">
        <v>445</v>
      </c>
      <c r="C225" s="14" t="s">
        <v>463</v>
      </c>
      <c r="D225" s="14" t="s">
        <v>460</v>
      </c>
      <c r="E225" s="5">
        <v>1362</v>
      </c>
      <c r="F225" s="5">
        <v>1383</v>
      </c>
      <c r="G225" s="5">
        <v>1458</v>
      </c>
      <c r="I225" s="28">
        <v>1345.2337133550488</v>
      </c>
      <c r="J225" s="28">
        <v>1360.926302931596</v>
      </c>
      <c r="K225" s="28">
        <v>1376.0777687296418</v>
      </c>
      <c r="L225" s="28">
        <v>1390.6881107491856</v>
      </c>
      <c r="M225" s="28">
        <v>1405.2984527687297</v>
      </c>
      <c r="N225" s="28">
        <v>1418.8265472312703</v>
      </c>
      <c r="O225" s="28">
        <v>1432.3546416938111</v>
      </c>
      <c r="P225" s="31">
        <f t="shared" si="30"/>
        <v>-81.922231270358225</v>
      </c>
      <c r="Q225" s="29">
        <f t="shared" si="31"/>
        <v>1.061738104600856E-2</v>
      </c>
      <c r="R225" s="29">
        <f t="shared" si="31"/>
        <v>1.0505836575875562E-2</v>
      </c>
      <c r="S225" s="29">
        <f t="shared" si="31"/>
        <v>9.6264921062763856E-3</v>
      </c>
      <c r="T225" s="29">
        <f t="shared" si="25"/>
        <v>9.5347063310450772E-3</v>
      </c>
      <c r="U225" s="29">
        <f t="shared" si="32"/>
        <v>9.8890116710656749E-3</v>
      </c>
      <c r="W225" s="28">
        <f t="shared" si="33"/>
        <v>1458</v>
      </c>
      <c r="X225" s="28">
        <f t="shared" si="26"/>
        <v>1473.4801415650807</v>
      </c>
      <c r="Y225" s="28">
        <f t="shared" si="27"/>
        <v>1488.9602831301615</v>
      </c>
      <c r="Z225" s="28">
        <f t="shared" si="28"/>
        <v>1503.293747542273</v>
      </c>
      <c r="AA225" s="28">
        <f t="shared" si="29"/>
        <v>1517.6272119543848</v>
      </c>
    </row>
    <row r="226" spans="1:27" x14ac:dyDescent="0.25">
      <c r="A226" s="1">
        <v>221</v>
      </c>
      <c r="B226" t="s">
        <v>446</v>
      </c>
      <c r="C226" s="14" t="s">
        <v>463</v>
      </c>
      <c r="D226" s="14" t="s">
        <v>459</v>
      </c>
      <c r="E226" s="5">
        <v>5375</v>
      </c>
      <c r="F226" s="5">
        <v>5491</v>
      </c>
      <c r="G226" s="5">
        <v>5630</v>
      </c>
      <c r="I226" s="28">
        <v>5295.1199772014816</v>
      </c>
      <c r="J226" s="28">
        <v>5357.2459390139638</v>
      </c>
      <c r="K226" s="28">
        <v>5416.8868623539465</v>
      </c>
      <c r="L226" s="28">
        <v>5475.0367626104298</v>
      </c>
      <c r="M226" s="28">
        <v>5531.1986320889137</v>
      </c>
      <c r="N226" s="28">
        <v>5585.8694784838981</v>
      </c>
      <c r="O226" s="28">
        <v>5638.552294100883</v>
      </c>
      <c r="P226" s="31">
        <f t="shared" si="30"/>
        <v>-213.11313764605347</v>
      </c>
      <c r="Q226" s="29">
        <f t="shared" si="31"/>
        <v>1.0734929810074316E-2</v>
      </c>
      <c r="R226" s="29">
        <f t="shared" si="31"/>
        <v>1.0257806826434264E-2</v>
      </c>
      <c r="S226" s="29">
        <f t="shared" si="31"/>
        <v>9.8840866205409505E-3</v>
      </c>
      <c r="T226" s="29">
        <f t="shared" si="25"/>
        <v>9.4314440786546962E-3</v>
      </c>
      <c r="U226" s="29">
        <f t="shared" si="32"/>
        <v>9.8577791752099703E-3</v>
      </c>
      <c r="W226" s="28">
        <f t="shared" si="33"/>
        <v>5630</v>
      </c>
      <c r="X226" s="28">
        <f t="shared" si="26"/>
        <v>5690.4376548307182</v>
      </c>
      <c r="Y226" s="28">
        <f t="shared" si="27"/>
        <v>5748.8090650518398</v>
      </c>
      <c r="Z226" s="28">
        <f t="shared" si="28"/>
        <v>5805.6307918157636</v>
      </c>
      <c r="AA226" s="28">
        <f t="shared" si="29"/>
        <v>5860.3862739700899</v>
      </c>
    </row>
    <row r="227" spans="1:27" x14ac:dyDescent="0.25">
      <c r="A227" s="1">
        <v>222</v>
      </c>
      <c r="B227" t="s">
        <v>447</v>
      </c>
      <c r="C227" s="14" t="s">
        <v>463</v>
      </c>
      <c r="D227" s="14" t="s">
        <v>459</v>
      </c>
      <c r="E227" s="5">
        <v>1557</v>
      </c>
      <c r="F227" s="5">
        <v>1585</v>
      </c>
      <c r="G227" s="5">
        <v>1621</v>
      </c>
      <c r="I227" s="28">
        <v>1555.5101075268817</v>
      </c>
      <c r="J227" s="28">
        <v>1602.5321962697262</v>
      </c>
      <c r="K227" s="28">
        <v>1620.3717691330523</v>
      </c>
      <c r="L227" s="28">
        <v>1637.8747462819761</v>
      </c>
      <c r="M227" s="28">
        <v>1654.704532002095</v>
      </c>
      <c r="N227" s="28">
        <v>1670.8611262934091</v>
      </c>
      <c r="O227" s="28">
        <v>1686.6811248703209</v>
      </c>
      <c r="P227" s="31">
        <f t="shared" si="30"/>
        <v>-0.62823086694766062</v>
      </c>
      <c r="Q227" s="29">
        <f t="shared" si="31"/>
        <v>1.0801828001661828E-2</v>
      </c>
      <c r="R227" s="29">
        <f t="shared" si="31"/>
        <v>1.0275380189066987E-2</v>
      </c>
      <c r="S227" s="29">
        <f t="shared" si="31"/>
        <v>9.7640358014645812E-3</v>
      </c>
      <c r="T227" s="29">
        <f t="shared" si="25"/>
        <v>9.4681708299757944E-3</v>
      </c>
      <c r="U227" s="29">
        <f t="shared" si="32"/>
        <v>9.8358622735024541E-3</v>
      </c>
      <c r="W227" s="28">
        <f t="shared" si="33"/>
        <v>1621</v>
      </c>
      <c r="X227" s="28">
        <f t="shared" si="26"/>
        <v>1638.5097631906938</v>
      </c>
      <c r="Y227" s="28">
        <f t="shared" si="27"/>
        <v>1655.3460739509762</v>
      </c>
      <c r="Z227" s="28">
        <f t="shared" si="28"/>
        <v>1671.5089322808474</v>
      </c>
      <c r="AA227" s="28">
        <f t="shared" si="29"/>
        <v>1687.3350643955127</v>
      </c>
    </row>
    <row r="228" spans="1:27" x14ac:dyDescent="0.25">
      <c r="A228" s="1">
        <v>223</v>
      </c>
      <c r="B228" t="s">
        <v>448</v>
      </c>
      <c r="C228" s="14" t="s">
        <v>463</v>
      </c>
      <c r="D228" s="14" t="s">
        <v>458</v>
      </c>
      <c r="E228" s="5">
        <v>1008</v>
      </c>
      <c r="F228" s="5">
        <v>1031</v>
      </c>
      <c r="G228" s="5">
        <v>1044</v>
      </c>
      <c r="I228" s="28">
        <v>1005.8333333333333</v>
      </c>
      <c r="J228" s="28">
        <v>1017.6666666666666</v>
      </c>
      <c r="K228" s="28">
        <v>1028.936507936508</v>
      </c>
      <c r="L228" s="28">
        <v>1040.2063492063492</v>
      </c>
      <c r="M228" s="28">
        <v>1050.9126984126983</v>
      </c>
      <c r="N228" s="28">
        <v>1061.0555555555554</v>
      </c>
      <c r="O228" s="28">
        <v>1071.1984126984125</v>
      </c>
      <c r="P228" s="31">
        <f t="shared" si="30"/>
        <v>-15.063492063492049</v>
      </c>
      <c r="Q228" s="29">
        <f t="shared" si="31"/>
        <v>1.095290251916752E-2</v>
      </c>
      <c r="R228" s="29">
        <f t="shared" si="31"/>
        <v>1.0292524377031374E-2</v>
      </c>
      <c r="S228" s="29">
        <f t="shared" si="31"/>
        <v>9.6514745308310685E-3</v>
      </c>
      <c r="T228" s="29">
        <f t="shared" si="25"/>
        <v>9.5592140201805342E-3</v>
      </c>
      <c r="U228" s="29">
        <f t="shared" si="32"/>
        <v>9.8344043093476583E-3</v>
      </c>
      <c r="W228" s="28">
        <f t="shared" si="33"/>
        <v>1044</v>
      </c>
      <c r="X228" s="28">
        <f t="shared" si="26"/>
        <v>1055.4348302300109</v>
      </c>
      <c r="Y228" s="28">
        <f t="shared" si="27"/>
        <v>1066.2979189485211</v>
      </c>
      <c r="Z228" s="28">
        <f t="shared" si="28"/>
        <v>1076.589266155531</v>
      </c>
      <c r="AA228" s="28">
        <f t="shared" si="29"/>
        <v>1086.880613362541</v>
      </c>
    </row>
    <row r="230" spans="1:27" x14ac:dyDescent="0.25">
      <c r="B230" s="8" t="s">
        <v>209</v>
      </c>
      <c r="C230" s="8"/>
      <c r="D230" s="15"/>
      <c r="E230" s="7">
        <f t="shared" ref="E230:G230" si="34">SUM(E6:E228)</f>
        <v>2644887</v>
      </c>
      <c r="F230" s="7">
        <f t="shared" si="34"/>
        <v>2716838</v>
      </c>
      <c r="G230" s="7">
        <f t="shared" si="34"/>
        <v>2790437</v>
      </c>
      <c r="I230" s="7">
        <f t="shared" ref="I230:K230" si="35">SUM(I6:I228)</f>
        <v>2606924.7272369005</v>
      </c>
      <c r="J230" s="7">
        <f t="shared" si="35"/>
        <v>2638529.5762360343</v>
      </c>
      <c r="K230" s="7">
        <f t="shared" si="35"/>
        <v>2673324.4795056982</v>
      </c>
      <c r="L230" s="7"/>
      <c r="M230" s="7"/>
      <c r="N230" s="7"/>
      <c r="O230" s="7"/>
    </row>
  </sheetData>
  <autoFilter ref="B5:AA228" xr:uid="{00000000-0001-0000-0E00-000000000000}"/>
  <mergeCells count="6">
    <mergeCell ref="A1:AA1"/>
    <mergeCell ref="A3:AA3"/>
    <mergeCell ref="E4:G4"/>
    <mergeCell ref="I4:O4"/>
    <mergeCell ref="R4:U4"/>
    <mergeCell ref="W4:AA4"/>
  </mergeCells>
  <pageMargins left="0.31527777777777799" right="0.31527777777777799" top="0.35416666666666702" bottom="0.55138888888888904" header="0.511811023622047" footer="0.31527777777777799"/>
  <pageSetup paperSize="9" scale="150" orientation="landscape" horizontalDpi="300" verticalDpi="300" r:id="rId1"/>
  <headerFooter>
    <oddFooter>&amp;LFonte das Informações: Painel de Indicadores | SANEAGO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55A11"/>
  </sheetPr>
  <dimension ref="A1:AK230"/>
  <sheetViews>
    <sheetView showGridLines="0" zoomScale="120" zoomScaleNormal="120" workbookViewId="0">
      <pane xSplit="4" ySplit="5" topLeftCell="F6" activePane="bottomRight" state="frozen"/>
      <selection activeCell="C1" sqref="C1"/>
      <selection pane="topRight" activeCell="F1" sqref="F1"/>
      <selection pane="bottomLeft" activeCell="C14" sqref="C14"/>
      <selection pane="bottomRight" activeCell="AC4" sqref="AC4"/>
    </sheetView>
  </sheetViews>
  <sheetFormatPr defaultColWidth="8.7109375" defaultRowHeight="15" outlineLevelCol="1" x14ac:dyDescent="0.25"/>
  <cols>
    <col min="1" max="1" width="5.7109375" customWidth="1"/>
    <col min="2" max="2" width="32" customWidth="1"/>
    <col min="3" max="3" width="25.28515625" hidden="1" customWidth="1" outlineLevel="1"/>
    <col min="4" max="4" width="22.28515625" style="14" hidden="1" customWidth="1" outlineLevel="1"/>
    <col min="5" max="5" width="11.140625" customWidth="1" collapsed="1"/>
    <col min="6" max="6" width="11.140625" customWidth="1"/>
    <col min="7" max="7" width="12.7109375" customWidth="1"/>
    <col min="8" max="8" width="6.28515625" customWidth="1"/>
    <col min="9" max="9" width="10.7109375" customWidth="1" collapsed="1"/>
    <col min="10" max="15" width="10.7109375" customWidth="1"/>
    <col min="16" max="16" width="6.7109375" hidden="1" customWidth="1" outlineLevel="1"/>
    <col min="17" max="17" width="12.140625" hidden="1" customWidth="1" outlineLevel="1"/>
    <col min="18" max="20" width="12" hidden="1" customWidth="1" outlineLevel="1"/>
    <col min="21" max="21" width="13.5703125" hidden="1" customWidth="1" outlineLevel="1"/>
    <col min="22" max="22" width="6.28515625" customWidth="1" collapsed="1"/>
    <col min="23" max="27" width="10.7109375" customWidth="1"/>
    <col min="30" max="30" width="13" customWidth="1"/>
  </cols>
  <sheetData>
    <row r="1" spans="1:37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7" x14ac:dyDescent="0.25">
      <c r="J2" s="29"/>
      <c r="K2" s="29"/>
      <c r="M2" s="29"/>
      <c r="N2" s="29"/>
      <c r="O2" s="29"/>
      <c r="P2" s="29"/>
      <c r="Q2" s="29"/>
      <c r="R2" s="29"/>
      <c r="S2" s="29"/>
      <c r="T2" s="29"/>
      <c r="U2" s="29"/>
    </row>
    <row r="3" spans="1:37" x14ac:dyDescent="0.25">
      <c r="A3" s="41" t="s">
        <v>454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37" ht="31.5" customHeight="1" x14ac:dyDescent="0.25">
      <c r="E4" s="39" t="s">
        <v>468</v>
      </c>
      <c r="F4" s="39"/>
      <c r="G4" s="39"/>
      <c r="I4" s="39" t="s">
        <v>469</v>
      </c>
      <c r="J4" s="39"/>
      <c r="K4" s="39"/>
      <c r="L4" s="39"/>
      <c r="M4" s="39"/>
      <c r="N4" s="39"/>
      <c r="O4" s="39"/>
      <c r="R4" s="40" t="s">
        <v>474</v>
      </c>
      <c r="S4" s="40"/>
      <c r="T4" s="40"/>
      <c r="U4" s="40"/>
      <c r="W4" s="39" t="s">
        <v>486</v>
      </c>
      <c r="X4" s="39"/>
      <c r="Y4" s="39"/>
      <c r="Z4" s="39"/>
      <c r="AA4" s="39"/>
    </row>
    <row r="5" spans="1:37" x14ac:dyDescent="0.25">
      <c r="A5" s="3"/>
      <c r="B5" s="2" t="s">
        <v>213</v>
      </c>
      <c r="C5" s="3" t="s">
        <v>461</v>
      </c>
      <c r="D5" s="3" t="s">
        <v>462</v>
      </c>
      <c r="E5" s="22">
        <v>2023</v>
      </c>
      <c r="F5" s="21">
        <v>2024</v>
      </c>
      <c r="G5" s="19">
        <v>2025</v>
      </c>
      <c r="I5" s="17">
        <v>2023</v>
      </c>
      <c r="J5" s="18">
        <v>2024</v>
      </c>
      <c r="K5" s="19">
        <v>2025</v>
      </c>
      <c r="L5" s="17">
        <v>2026</v>
      </c>
      <c r="M5" s="18">
        <v>2027</v>
      </c>
      <c r="N5" s="19">
        <v>2028</v>
      </c>
      <c r="O5" s="17">
        <v>2029</v>
      </c>
      <c r="Q5" s="26" t="s">
        <v>481</v>
      </c>
      <c r="R5" s="26" t="s">
        <v>471</v>
      </c>
      <c r="S5" s="26" t="s">
        <v>472</v>
      </c>
      <c r="T5" s="26" t="s">
        <v>473</v>
      </c>
      <c r="U5" s="27" t="s">
        <v>470</v>
      </c>
      <c r="W5" s="17" t="s">
        <v>482</v>
      </c>
      <c r="X5" s="17">
        <v>2026</v>
      </c>
      <c r="Y5" s="18">
        <v>2027</v>
      </c>
      <c r="Z5" s="19">
        <v>2028</v>
      </c>
      <c r="AA5" s="17">
        <v>2029</v>
      </c>
    </row>
    <row r="6" spans="1:37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1274</v>
      </c>
      <c r="F6" s="5">
        <v>1298</v>
      </c>
      <c r="G6" s="5">
        <v>1308</v>
      </c>
      <c r="I6" s="28">
        <v>1278.2352231604343</v>
      </c>
      <c r="J6" s="28">
        <v>1293.0895657418575</v>
      </c>
      <c r="K6" s="28">
        <v>1307.5630277442704</v>
      </c>
      <c r="L6" s="28">
        <v>1321.6556091676719</v>
      </c>
      <c r="M6" s="28">
        <v>1335.1768697225573</v>
      </c>
      <c r="N6" s="28">
        <v>1348.3172496984319</v>
      </c>
      <c r="O6" s="28">
        <v>1361.0767490952956</v>
      </c>
      <c r="Q6" s="29">
        <f>(L6-K6)/K6</f>
        <v>1.0777745412175792E-2</v>
      </c>
      <c r="R6" s="29">
        <f>(M6-L6)/L6</f>
        <v>1.0230547550432297E-2</v>
      </c>
      <c r="S6" s="29">
        <f>(N6-M6)/M6</f>
        <v>9.8416773641420759E-3</v>
      </c>
      <c r="T6" s="29">
        <f>(O6-N6)/N6</f>
        <v>9.4632768361582013E-3</v>
      </c>
      <c r="U6" s="29">
        <f>AVERAGE(R6:T6)</f>
        <v>9.8451672502441918E-3</v>
      </c>
      <c r="W6" s="28">
        <f>G6</f>
        <v>1308</v>
      </c>
      <c r="X6" s="28">
        <f t="shared" ref="X6:X69" si="0">IF($G6=0,L6,G6*(1+$Q6))</f>
        <v>1322.097290999126</v>
      </c>
      <c r="Y6" s="28">
        <f t="shared" ref="Y6:Y69" si="1">IF($G6=0,M6,X6*(1+R6))</f>
        <v>1335.6230702009902</v>
      </c>
      <c r="Z6" s="28">
        <f t="shared" ref="Z6:Z69" si="2">IF($G6=0,N6,Y6*(1+S6))</f>
        <v>1348.7678415380133</v>
      </c>
      <c r="AA6" s="28">
        <f t="shared" ref="AA6:AA69" si="3">IF($G6=0,O6,Z6*(1+T6))</f>
        <v>1361.5316050101951</v>
      </c>
    </row>
    <row r="7" spans="1:37" x14ac:dyDescent="0.25">
      <c r="A7" s="1">
        <v>2</v>
      </c>
      <c r="B7" t="s">
        <v>215</v>
      </c>
      <c r="C7" s="14" t="s">
        <v>464</v>
      </c>
      <c r="D7" s="14" t="s">
        <v>460</v>
      </c>
      <c r="E7" s="5">
        <v>3344</v>
      </c>
      <c r="F7" s="5">
        <v>3387</v>
      </c>
      <c r="G7" s="5">
        <v>3411</v>
      </c>
      <c r="I7" s="28">
        <v>3375.5885686129591</v>
      </c>
      <c r="J7" s="28">
        <v>3414.8625277161864</v>
      </c>
      <c r="K7" s="28">
        <v>3452.9862034983985</v>
      </c>
      <c r="L7" s="28">
        <v>3490.1239221483124</v>
      </c>
      <c r="M7" s="28">
        <v>3526.1113574772107</v>
      </c>
      <c r="N7" s="28">
        <v>3560.7841832963786</v>
      </c>
      <c r="O7" s="28">
        <v>7480.1979470160923</v>
      </c>
      <c r="Q7" s="29">
        <f t="shared" ref="Q7:Q68" si="4">(L7-K7)/K7</f>
        <v>1.0755246752010712E-2</v>
      </c>
      <c r="R7" s="29">
        <f>(M7-L7)/L7</f>
        <v>1.0311219925608423E-2</v>
      </c>
      <c r="S7" s="29">
        <f>(N7-M7)/M7</f>
        <v>9.8331624568927054E-3</v>
      </c>
      <c r="T7" s="29">
        <f>(O7-N7)/N7</f>
        <v>1.1007164607463897</v>
      </c>
      <c r="U7" s="29">
        <f t="shared" ref="U7:U70" si="5">AVERAGE(R7:T7)</f>
        <v>0.37362028104296363</v>
      </c>
      <c r="W7" s="28">
        <f t="shared" ref="W7:W70" si="6">G7</f>
        <v>3411</v>
      </c>
      <c r="X7" s="28">
        <f t="shared" si="0"/>
        <v>3447.6861466711084</v>
      </c>
      <c r="Y7" s="28">
        <f t="shared" si="1"/>
        <v>3483.2359967639072</v>
      </c>
      <c r="Z7" s="28">
        <f t="shared" si="2"/>
        <v>3517.4872221957835</v>
      </c>
      <c r="AA7" s="28">
        <f t="shared" si="3"/>
        <v>7389.2433081317758</v>
      </c>
    </row>
    <row r="8" spans="1:37" x14ac:dyDescent="0.25">
      <c r="A8" s="1">
        <v>3</v>
      </c>
      <c r="B8" t="s">
        <v>216</v>
      </c>
      <c r="C8" s="14" t="s">
        <v>463</v>
      </c>
      <c r="D8" s="14" t="s">
        <v>460</v>
      </c>
      <c r="E8" s="5">
        <v>0</v>
      </c>
      <c r="F8" s="5">
        <v>0</v>
      </c>
      <c r="G8" s="5">
        <v>0</v>
      </c>
      <c r="I8" s="28"/>
      <c r="J8" s="28"/>
      <c r="K8" s="28"/>
      <c r="L8" s="28">
        <v>0</v>
      </c>
      <c r="M8" s="28">
        <v>0</v>
      </c>
      <c r="N8" s="28">
        <v>0</v>
      </c>
      <c r="O8" s="28">
        <v>0</v>
      </c>
      <c r="Q8" s="29"/>
      <c r="R8" s="29"/>
      <c r="S8" s="29"/>
      <c r="T8" s="29"/>
      <c r="U8" s="29"/>
      <c r="W8" s="28">
        <f t="shared" si="6"/>
        <v>0</v>
      </c>
      <c r="X8" s="28">
        <f t="shared" si="0"/>
        <v>0</v>
      </c>
      <c r="Y8" s="28">
        <f t="shared" si="1"/>
        <v>0</v>
      </c>
      <c r="Z8" s="28">
        <f t="shared" si="2"/>
        <v>0</v>
      </c>
      <c r="AA8" s="28">
        <f t="shared" si="3"/>
        <v>0</v>
      </c>
    </row>
    <row r="9" spans="1:37" x14ac:dyDescent="0.25">
      <c r="A9" s="1">
        <v>4</v>
      </c>
      <c r="B9" t="s">
        <v>217</v>
      </c>
      <c r="C9" s="14" t="s">
        <v>463</v>
      </c>
      <c r="D9" s="14" t="s">
        <v>458</v>
      </c>
      <c r="E9" s="5">
        <v>0</v>
      </c>
      <c r="F9" s="5">
        <v>0</v>
      </c>
      <c r="G9" s="5">
        <v>0</v>
      </c>
      <c r="I9" s="28"/>
      <c r="J9" s="28"/>
      <c r="K9" s="28"/>
      <c r="L9" s="28">
        <v>0</v>
      </c>
      <c r="M9" s="28">
        <v>0</v>
      </c>
      <c r="N9" s="28">
        <v>0</v>
      </c>
      <c r="O9" s="28">
        <v>0</v>
      </c>
      <c r="Q9" s="29"/>
      <c r="R9" s="29"/>
      <c r="S9" s="29"/>
      <c r="T9" s="29"/>
      <c r="U9" s="29"/>
      <c r="W9" s="28">
        <f t="shared" si="6"/>
        <v>0</v>
      </c>
      <c r="X9" s="28">
        <f t="shared" si="0"/>
        <v>0</v>
      </c>
      <c r="Y9" s="28">
        <f t="shared" si="1"/>
        <v>0</v>
      </c>
      <c r="Z9" s="28">
        <f t="shared" si="2"/>
        <v>0</v>
      </c>
      <c r="AA9" s="28">
        <f t="shared" si="3"/>
        <v>0</v>
      </c>
    </row>
    <row r="10" spans="1:37" x14ac:dyDescent="0.25">
      <c r="A10" s="1">
        <v>5</v>
      </c>
      <c r="B10" t="s">
        <v>218</v>
      </c>
      <c r="C10" s="14" t="s">
        <v>463</v>
      </c>
      <c r="D10" s="14" t="s">
        <v>459</v>
      </c>
      <c r="E10" s="5">
        <v>0</v>
      </c>
      <c r="F10" s="5">
        <v>0</v>
      </c>
      <c r="G10" s="5">
        <v>0</v>
      </c>
      <c r="I10" s="28"/>
      <c r="J10" s="28"/>
      <c r="K10" s="28"/>
      <c r="L10" s="28">
        <v>0</v>
      </c>
      <c r="M10" s="28">
        <v>0</v>
      </c>
      <c r="N10" s="28">
        <v>0</v>
      </c>
      <c r="O10" s="28">
        <v>0</v>
      </c>
      <c r="Q10" s="29"/>
      <c r="R10" s="29"/>
      <c r="S10" s="29"/>
      <c r="T10" s="29"/>
      <c r="U10" s="29"/>
      <c r="W10" s="28">
        <f t="shared" si="6"/>
        <v>0</v>
      </c>
      <c r="X10" s="28">
        <f t="shared" si="0"/>
        <v>0</v>
      </c>
      <c r="Y10" s="28">
        <f t="shared" si="1"/>
        <v>0</v>
      </c>
      <c r="Z10" s="28">
        <f t="shared" si="2"/>
        <v>0</v>
      </c>
      <c r="AA10" s="28">
        <f t="shared" si="3"/>
        <v>0</v>
      </c>
    </row>
    <row r="11" spans="1:37" x14ac:dyDescent="0.25">
      <c r="A11" s="1">
        <v>6</v>
      </c>
      <c r="B11" t="s">
        <v>219</v>
      </c>
      <c r="C11" s="14" t="s">
        <v>463</v>
      </c>
      <c r="D11" s="14" t="s">
        <v>459</v>
      </c>
      <c r="E11" s="5">
        <v>55841</v>
      </c>
      <c r="F11" s="5">
        <v>61882</v>
      </c>
      <c r="G11" s="5">
        <v>70220</v>
      </c>
      <c r="I11" s="28">
        <v>50099.962571218653</v>
      </c>
      <c r="J11" s="28">
        <v>50683.456478644803</v>
      </c>
      <c r="K11" s="28">
        <v>51250.48172227844</v>
      </c>
      <c r="L11" s="28">
        <v>51800.35210779489</v>
      </c>
      <c r="M11" s="28">
        <v>52333.29636663571</v>
      </c>
      <c r="N11" s="28">
        <v>52849.085767359335</v>
      </c>
      <c r="O11" s="28">
        <v>53347.720309965756</v>
      </c>
      <c r="Q11" s="29">
        <f t="shared" si="4"/>
        <v>1.072907740645533E-2</v>
      </c>
      <c r="R11" s="29">
        <f>(M11-L11)/L11</f>
        <v>1.0288429270360557E-2</v>
      </c>
      <c r="S11" s="29">
        <f>(N11-M11)/M11</f>
        <v>9.8558553833512797E-3</v>
      </c>
      <c r="T11" s="29">
        <f>(O11-N11)/N11</f>
        <v>9.4350646821290615E-3</v>
      </c>
      <c r="U11" s="29">
        <f t="shared" si="5"/>
        <v>9.859783111946966E-3</v>
      </c>
      <c r="W11" s="28">
        <f t="shared" si="6"/>
        <v>70220</v>
      </c>
      <c r="X11" s="28">
        <f t="shared" si="0"/>
        <v>70973.395815481286</v>
      </c>
      <c r="Y11" s="28">
        <f t="shared" si="1"/>
        <v>71703.600578406171</v>
      </c>
      <c r="Z11" s="28">
        <f t="shared" si="2"/>
        <v>72410.300896172514</v>
      </c>
      <c r="AA11" s="28">
        <f t="shared" si="3"/>
        <v>73093.496768780329</v>
      </c>
    </row>
    <row r="12" spans="1:37" x14ac:dyDescent="0.25">
      <c r="A12" s="1">
        <v>7</v>
      </c>
      <c r="B12" t="s">
        <v>220</v>
      </c>
      <c r="C12" s="14" t="s">
        <v>463</v>
      </c>
      <c r="D12" s="14" t="s">
        <v>459</v>
      </c>
      <c r="E12" s="5">
        <v>0</v>
      </c>
      <c r="F12" s="5">
        <v>0</v>
      </c>
      <c r="G12" s="5">
        <v>0</v>
      </c>
      <c r="I12" s="28"/>
      <c r="J12" s="28"/>
      <c r="K12" s="28"/>
      <c r="L12" s="28">
        <v>0</v>
      </c>
      <c r="M12" s="28">
        <v>0</v>
      </c>
      <c r="N12" s="28">
        <v>0</v>
      </c>
      <c r="O12" s="28">
        <v>9716.0619049633988</v>
      </c>
      <c r="Q12" s="29"/>
      <c r="R12" s="29"/>
      <c r="S12" s="29"/>
      <c r="T12" s="29"/>
      <c r="U12" s="29"/>
      <c r="W12" s="28">
        <f t="shared" si="6"/>
        <v>0</v>
      </c>
      <c r="X12" s="28">
        <f t="shared" si="0"/>
        <v>0</v>
      </c>
      <c r="Y12" s="28">
        <f t="shared" si="1"/>
        <v>0</v>
      </c>
      <c r="Z12" s="28">
        <f t="shared" si="2"/>
        <v>0</v>
      </c>
      <c r="AA12" s="28">
        <f t="shared" si="3"/>
        <v>9716.0619049633988</v>
      </c>
      <c r="AD12" s="1">
        <v>1</v>
      </c>
      <c r="AE12" t="str">
        <f>VLOOKUP($AD$12,$A$6:$AA$228,2)</f>
        <v>ABADIA DE GOIAS</v>
      </c>
    </row>
    <row r="13" spans="1:37" x14ac:dyDescent="0.25">
      <c r="A13" s="1">
        <v>8</v>
      </c>
      <c r="B13" t="s">
        <v>221</v>
      </c>
      <c r="C13" s="14" t="s">
        <v>463</v>
      </c>
      <c r="D13" s="14" t="s">
        <v>458</v>
      </c>
      <c r="E13" s="5">
        <v>0</v>
      </c>
      <c r="F13" s="5">
        <v>0</v>
      </c>
      <c r="G13" s="5">
        <v>0</v>
      </c>
      <c r="I13" s="28"/>
      <c r="J13" s="28"/>
      <c r="K13" s="28"/>
      <c r="L13" s="28">
        <v>0</v>
      </c>
      <c r="M13" s="28">
        <v>0</v>
      </c>
      <c r="N13" s="28">
        <v>0</v>
      </c>
      <c r="O13" s="28">
        <v>0</v>
      </c>
      <c r="Q13" s="29"/>
      <c r="R13" s="29"/>
      <c r="S13" s="29"/>
      <c r="T13" s="29"/>
      <c r="U13" s="29"/>
      <c r="W13" s="28">
        <f t="shared" si="6"/>
        <v>0</v>
      </c>
      <c r="X13" s="28">
        <f t="shared" si="0"/>
        <v>0</v>
      </c>
      <c r="Y13" s="28">
        <f t="shared" si="1"/>
        <v>0</v>
      </c>
      <c r="Z13" s="28">
        <f t="shared" si="2"/>
        <v>0</v>
      </c>
      <c r="AA13" s="28">
        <f t="shared" si="3"/>
        <v>0</v>
      </c>
    </row>
    <row r="14" spans="1:37" x14ac:dyDescent="0.25">
      <c r="A14" s="1">
        <v>9</v>
      </c>
      <c r="B14" t="s">
        <v>222</v>
      </c>
      <c r="C14" s="14" t="s">
        <v>463</v>
      </c>
      <c r="D14" s="14" t="s">
        <v>458</v>
      </c>
      <c r="E14" s="5">
        <v>0</v>
      </c>
      <c r="F14" s="5">
        <v>0</v>
      </c>
      <c r="G14" s="5">
        <v>0</v>
      </c>
      <c r="I14" s="28"/>
      <c r="J14" s="28"/>
      <c r="K14" s="28"/>
      <c r="L14" s="28">
        <v>0</v>
      </c>
      <c r="M14" s="28">
        <v>0</v>
      </c>
      <c r="N14" s="28">
        <v>0</v>
      </c>
      <c r="O14" s="28">
        <v>0</v>
      </c>
      <c r="Q14" s="29"/>
      <c r="R14" s="29"/>
      <c r="S14" s="29"/>
      <c r="T14" s="29"/>
      <c r="U14" s="29"/>
      <c r="W14" s="28">
        <f t="shared" si="6"/>
        <v>0</v>
      </c>
      <c r="X14" s="28">
        <f t="shared" si="0"/>
        <v>0</v>
      </c>
      <c r="Y14" s="28">
        <f t="shared" si="1"/>
        <v>0</v>
      </c>
      <c r="Z14" s="28">
        <f t="shared" si="2"/>
        <v>0</v>
      </c>
      <c r="AA14" s="28">
        <f t="shared" si="3"/>
        <v>0</v>
      </c>
      <c r="AE14" s="17">
        <v>2023</v>
      </c>
      <c r="AF14" s="18">
        <v>2024</v>
      </c>
      <c r="AG14" s="19">
        <v>2025</v>
      </c>
      <c r="AH14" s="17">
        <v>2026</v>
      </c>
      <c r="AI14" s="18">
        <v>2027</v>
      </c>
      <c r="AJ14" s="19">
        <v>2028</v>
      </c>
      <c r="AK14" s="17">
        <v>2029</v>
      </c>
    </row>
    <row r="15" spans="1:37" x14ac:dyDescent="0.25">
      <c r="A15" s="1">
        <v>10</v>
      </c>
      <c r="B15" t="s">
        <v>223</v>
      </c>
      <c r="C15" s="14" t="s">
        <v>463</v>
      </c>
      <c r="D15" s="14" t="s">
        <v>459</v>
      </c>
      <c r="E15" s="5">
        <v>0</v>
      </c>
      <c r="F15" s="5">
        <v>0</v>
      </c>
      <c r="G15" s="5">
        <v>0</v>
      </c>
      <c r="I15" s="28"/>
      <c r="J15" s="28"/>
      <c r="K15" s="28"/>
      <c r="L15" s="28">
        <v>0</v>
      </c>
      <c r="M15" s="28">
        <v>0</v>
      </c>
      <c r="N15" s="28">
        <v>0</v>
      </c>
      <c r="O15" s="28">
        <v>0</v>
      </c>
      <c r="Q15" s="29"/>
      <c r="R15" s="29"/>
      <c r="S15" s="29"/>
      <c r="T15" s="29"/>
      <c r="U15" s="29"/>
      <c r="W15" s="28">
        <f t="shared" si="6"/>
        <v>0</v>
      </c>
      <c r="X15" s="28">
        <f t="shared" si="0"/>
        <v>0</v>
      </c>
      <c r="Y15" s="28">
        <f t="shared" si="1"/>
        <v>0</v>
      </c>
      <c r="Z15" s="28">
        <f t="shared" si="2"/>
        <v>0</v>
      </c>
      <c r="AA15" s="28">
        <f t="shared" si="3"/>
        <v>0</v>
      </c>
      <c r="AD15" s="10" t="s">
        <v>484</v>
      </c>
      <c r="AE15" s="35">
        <f>VLOOKUP($AD$12,$A$6:$AA$228,5)</f>
        <v>1274</v>
      </c>
      <c r="AF15" s="35">
        <f>VLOOKUP($AD$12,$A$6:$AA$228,6)</f>
        <v>1298</v>
      </c>
      <c r="AG15" s="35">
        <f>VLOOKUP($AD$12,$A$6:$AA$228,7)</f>
        <v>1308</v>
      </c>
      <c r="AH15" s="36"/>
      <c r="AI15" s="36"/>
      <c r="AJ15" s="36"/>
      <c r="AK15" s="36"/>
    </row>
    <row r="16" spans="1:37" x14ac:dyDescent="0.25">
      <c r="A16" s="1">
        <v>11</v>
      </c>
      <c r="B16" t="s">
        <v>224</v>
      </c>
      <c r="C16" s="14" t="s">
        <v>463</v>
      </c>
      <c r="D16" s="14" t="s">
        <v>459</v>
      </c>
      <c r="E16" s="5">
        <v>2494</v>
      </c>
      <c r="F16" s="5">
        <v>2508</v>
      </c>
      <c r="G16" s="5">
        <v>2591</v>
      </c>
      <c r="I16" s="28">
        <v>2514.0679422100743</v>
      </c>
      <c r="J16" s="28">
        <v>2543.1659508004686</v>
      </c>
      <c r="K16" s="28">
        <v>2571.617336977743</v>
      </c>
      <c r="L16" s="28">
        <v>2599.4221007418978</v>
      </c>
      <c r="M16" s="28">
        <v>2625.9336196798126</v>
      </c>
      <c r="N16" s="28">
        <v>2651.7985162046075</v>
      </c>
      <c r="O16" s="28">
        <v>2677.0167903162828</v>
      </c>
      <c r="Q16" s="29">
        <f t="shared" si="4"/>
        <v>1.0812169977369949E-2</v>
      </c>
      <c r="R16" s="29">
        <f t="shared" ref="R16:T17" si="7">(M16-L16)/L16</f>
        <v>1.0199004975124364E-2</v>
      </c>
      <c r="S16" s="29">
        <f t="shared" si="7"/>
        <v>9.8497906919477411E-3</v>
      </c>
      <c r="T16" s="29">
        <f t="shared" si="7"/>
        <v>9.5098756400878587E-3</v>
      </c>
      <c r="U16" s="29">
        <f t="shared" si="5"/>
        <v>9.8528904357199892E-3</v>
      </c>
      <c r="W16" s="28">
        <f t="shared" si="6"/>
        <v>2591</v>
      </c>
      <c r="X16" s="28">
        <f t="shared" si="0"/>
        <v>2619.0143324113656</v>
      </c>
      <c r="Y16" s="28">
        <f t="shared" si="1"/>
        <v>2645.725672617551</v>
      </c>
      <c r="Z16" s="28">
        <f t="shared" si="2"/>
        <v>2671.7855167211465</v>
      </c>
      <c r="AA16" s="28">
        <f t="shared" si="3"/>
        <v>2697.1938647221523</v>
      </c>
      <c r="AD16" s="10" t="s">
        <v>483</v>
      </c>
      <c r="AE16" s="37"/>
      <c r="AF16" s="37"/>
      <c r="AG16" s="37">
        <f>AG15</f>
        <v>1308</v>
      </c>
      <c r="AH16" s="38">
        <f>VLOOKUP($AD$12,$A$6:$AA$228,24)</f>
        <v>1322.097290999126</v>
      </c>
      <c r="AI16" s="38">
        <f>VLOOKUP($AD$12,$A$6:$AA$228,25)</f>
        <v>1335.6230702009902</v>
      </c>
      <c r="AJ16" s="38">
        <f>VLOOKUP($AD$12,$A$6:$AA$228,26)</f>
        <v>1348.7678415380133</v>
      </c>
      <c r="AK16" s="38">
        <f>VLOOKUP($AD$12,$A$6:$AA$228,27)</f>
        <v>1361.5316050101951</v>
      </c>
    </row>
    <row r="17" spans="1:37" x14ac:dyDescent="0.25">
      <c r="A17" s="1">
        <v>12</v>
      </c>
      <c r="B17" t="s">
        <v>225</v>
      </c>
      <c r="C17" s="14" t="s">
        <v>463</v>
      </c>
      <c r="D17" s="14" t="s">
        <v>458</v>
      </c>
      <c r="E17" s="5">
        <v>0</v>
      </c>
      <c r="F17" s="5">
        <v>0</v>
      </c>
      <c r="G17" s="5">
        <v>0</v>
      </c>
      <c r="I17" s="28"/>
      <c r="J17" s="28"/>
      <c r="K17" s="28"/>
      <c r="L17" s="28">
        <v>169.43863858365864</v>
      </c>
      <c r="M17" s="28">
        <v>171.22893363284447</v>
      </c>
      <c r="N17" s="28">
        <v>172.89135046423132</v>
      </c>
      <c r="O17" s="28">
        <v>669.56161137440768</v>
      </c>
      <c r="Q17" s="29"/>
      <c r="R17" s="29">
        <f t="shared" si="7"/>
        <v>1.0566037735849068E-2</v>
      </c>
      <c r="S17" s="29">
        <f t="shared" si="7"/>
        <v>9.708737864077728E-3</v>
      </c>
      <c r="T17" s="29">
        <f t="shared" si="7"/>
        <v>2.8727305303392265</v>
      </c>
      <c r="U17" s="29">
        <f t="shared" si="5"/>
        <v>0.96433510197971772</v>
      </c>
      <c r="W17" s="28">
        <f t="shared" si="6"/>
        <v>0</v>
      </c>
      <c r="X17" s="28">
        <f t="shared" si="0"/>
        <v>169.43863858365864</v>
      </c>
      <c r="Y17" s="28">
        <f t="shared" si="1"/>
        <v>171.22893363284447</v>
      </c>
      <c r="Z17" s="28">
        <f t="shared" si="2"/>
        <v>172.89135046423132</v>
      </c>
      <c r="AA17" s="28">
        <f t="shared" si="3"/>
        <v>669.56161137440768</v>
      </c>
      <c r="AD17" s="10" t="s">
        <v>485</v>
      </c>
      <c r="AE17" s="36">
        <f>VLOOKUP($AD$12,$A$6:$AA$228,9)</f>
        <v>1278.2352231604343</v>
      </c>
      <c r="AF17" s="36">
        <f>VLOOKUP($AD$12,$A$6:$AA$228,10)</f>
        <v>1293.0895657418575</v>
      </c>
      <c r="AG17" s="36">
        <f>VLOOKUP($AD$12,$A$6:$AA$228,11)</f>
        <v>1307.5630277442704</v>
      </c>
      <c r="AH17" s="36">
        <f>VLOOKUP($AD$12,$A$6:$AA$228,12)</f>
        <v>1321.6556091676719</v>
      </c>
      <c r="AI17" s="36">
        <f>VLOOKUP($AD$12,$A$6:$AA$228,13)</f>
        <v>1335.1768697225573</v>
      </c>
      <c r="AJ17" s="36">
        <f>VLOOKUP($AD$12,$A$6:$AA$228,14)</f>
        <v>1348.3172496984319</v>
      </c>
      <c r="AK17" s="36">
        <f>VLOOKUP($AD$12,$A$6:$AA$228,15)</f>
        <v>1361.0767490952956</v>
      </c>
    </row>
    <row r="18" spans="1:37" x14ac:dyDescent="0.25">
      <c r="A18" s="1">
        <v>13</v>
      </c>
      <c r="B18" t="s">
        <v>226</v>
      </c>
      <c r="C18" s="14" t="s">
        <v>464</v>
      </c>
      <c r="D18" s="14" t="s">
        <v>460</v>
      </c>
      <c r="E18" s="5">
        <v>0</v>
      </c>
      <c r="F18" s="5">
        <v>0</v>
      </c>
      <c r="G18" s="5">
        <v>0</v>
      </c>
      <c r="I18" s="28"/>
      <c r="J18" s="28"/>
      <c r="K18" s="28"/>
      <c r="L18" s="28">
        <v>0</v>
      </c>
      <c r="M18" s="28">
        <v>0</v>
      </c>
      <c r="N18" s="28">
        <v>0</v>
      </c>
      <c r="O18" s="28">
        <v>0</v>
      </c>
      <c r="Q18" s="29"/>
      <c r="R18" s="29"/>
      <c r="S18" s="29"/>
      <c r="T18" s="29"/>
      <c r="U18" s="29"/>
      <c r="W18" s="28">
        <f t="shared" si="6"/>
        <v>0</v>
      </c>
      <c r="X18" s="28">
        <f t="shared" si="0"/>
        <v>0</v>
      </c>
      <c r="Y18" s="28">
        <f t="shared" si="1"/>
        <v>0</v>
      </c>
      <c r="Z18" s="28">
        <f t="shared" si="2"/>
        <v>0</v>
      </c>
      <c r="AA18" s="28">
        <f t="shared" si="3"/>
        <v>0</v>
      </c>
    </row>
    <row r="19" spans="1:37" x14ac:dyDescent="0.25">
      <c r="A19" s="1">
        <v>14</v>
      </c>
      <c r="B19" t="s">
        <v>227</v>
      </c>
      <c r="C19" s="14" t="s">
        <v>464</v>
      </c>
      <c r="D19" s="14" t="s">
        <v>460</v>
      </c>
      <c r="E19" s="5">
        <v>0</v>
      </c>
      <c r="F19" s="5">
        <v>0</v>
      </c>
      <c r="G19" s="5">
        <v>0</v>
      </c>
      <c r="I19" s="28"/>
      <c r="J19" s="28"/>
      <c r="K19" s="28"/>
      <c r="L19" s="28">
        <v>0</v>
      </c>
      <c r="M19" s="28">
        <v>0</v>
      </c>
      <c r="N19" s="28">
        <v>0</v>
      </c>
      <c r="O19" s="28">
        <v>0</v>
      </c>
      <c r="Q19" s="29"/>
      <c r="R19" s="29"/>
      <c r="S19" s="29"/>
      <c r="T19" s="29"/>
      <c r="U19" s="29"/>
      <c r="W19" s="28">
        <f t="shared" si="6"/>
        <v>0</v>
      </c>
      <c r="X19" s="28">
        <f t="shared" si="0"/>
        <v>0</v>
      </c>
      <c r="Y19" s="28">
        <f t="shared" si="1"/>
        <v>0</v>
      </c>
      <c r="Z19" s="28">
        <f t="shared" si="2"/>
        <v>0</v>
      </c>
      <c r="AA19" s="28">
        <f t="shared" si="3"/>
        <v>0</v>
      </c>
    </row>
    <row r="20" spans="1:37" x14ac:dyDescent="0.25">
      <c r="A20" s="1">
        <v>15</v>
      </c>
      <c r="B20" t="s">
        <v>0</v>
      </c>
      <c r="C20" s="14" t="s">
        <v>463</v>
      </c>
      <c r="D20" s="14" t="s">
        <v>459</v>
      </c>
      <c r="E20" s="5">
        <v>119488</v>
      </c>
      <c r="F20" s="5">
        <v>123646</v>
      </c>
      <c r="G20" s="5">
        <v>135286</v>
      </c>
      <c r="I20" s="28">
        <v>117732.51809003211</v>
      </c>
      <c r="J20" s="28">
        <v>119103.83785784112</v>
      </c>
      <c r="K20" s="28">
        <v>120436.37163693132</v>
      </c>
      <c r="L20" s="28">
        <v>125230.44556267267</v>
      </c>
      <c r="M20" s="28">
        <v>126519.09395356492</v>
      </c>
      <c r="N20" s="28">
        <v>127766.32906048998</v>
      </c>
      <c r="O20" s="28">
        <v>128971.54630995922</v>
      </c>
      <c r="Q20" s="29">
        <f t="shared" si="4"/>
        <v>3.980586479467859E-2</v>
      </c>
      <c r="R20" s="29">
        <f>(M20-L20)/L20</f>
        <v>1.0290216449380414E-2</v>
      </c>
      <c r="S20" s="29">
        <f>(N20-M20)/M20</f>
        <v>9.8580780809481502E-3</v>
      </c>
      <c r="T20" s="29">
        <f>(O20-N20)/N20</f>
        <v>9.4329801782019902E-3</v>
      </c>
      <c r="U20" s="29">
        <f t="shared" si="5"/>
        <v>9.8604249028435165E-3</v>
      </c>
      <c r="W20" s="28">
        <f t="shared" si="6"/>
        <v>135286</v>
      </c>
      <c r="X20" s="28">
        <f t="shared" si="0"/>
        <v>140671.17622461289</v>
      </c>
      <c r="Y20" s="28">
        <f t="shared" si="1"/>
        <v>142118.71307615307</v>
      </c>
      <c r="Z20" s="28">
        <f t="shared" si="2"/>
        <v>143519.73044642166</v>
      </c>
      <c r="AA20" s="28">
        <f t="shared" si="3"/>
        <v>144873.54921890364</v>
      </c>
    </row>
    <row r="21" spans="1:37" x14ac:dyDescent="0.25">
      <c r="A21" s="1">
        <v>16</v>
      </c>
      <c r="B21" t="s">
        <v>228</v>
      </c>
      <c r="C21" s="14" t="s">
        <v>463</v>
      </c>
      <c r="D21" s="14" t="s">
        <v>459</v>
      </c>
      <c r="E21" s="5">
        <v>0</v>
      </c>
      <c r="F21" s="5">
        <v>0</v>
      </c>
      <c r="G21" s="5">
        <v>0</v>
      </c>
      <c r="I21" s="28"/>
      <c r="J21" s="28"/>
      <c r="K21" s="28"/>
      <c r="L21" s="28">
        <v>0</v>
      </c>
      <c r="M21" s="28">
        <v>0</v>
      </c>
      <c r="N21" s="28">
        <v>0</v>
      </c>
      <c r="O21" s="28">
        <v>0</v>
      </c>
      <c r="Q21" s="29"/>
      <c r="R21" s="29"/>
      <c r="S21" s="29"/>
      <c r="T21" s="29"/>
      <c r="U21" s="29"/>
      <c r="W21" s="28">
        <f t="shared" si="6"/>
        <v>0</v>
      </c>
      <c r="X21" s="28">
        <f t="shared" si="0"/>
        <v>0</v>
      </c>
      <c r="Y21" s="28">
        <f t="shared" si="1"/>
        <v>0</v>
      </c>
      <c r="Z21" s="28">
        <f t="shared" si="2"/>
        <v>0</v>
      </c>
      <c r="AA21" s="28">
        <f t="shared" si="3"/>
        <v>0</v>
      </c>
    </row>
    <row r="22" spans="1:37" x14ac:dyDescent="0.25">
      <c r="A22" s="1">
        <v>17</v>
      </c>
      <c r="B22" t="s">
        <v>229</v>
      </c>
      <c r="C22" s="14" t="s">
        <v>463</v>
      </c>
      <c r="D22" s="14" t="s">
        <v>460</v>
      </c>
      <c r="E22" s="5">
        <v>4060</v>
      </c>
      <c r="F22" s="5">
        <v>4077</v>
      </c>
      <c r="G22" s="5">
        <v>4202</v>
      </c>
      <c r="I22" s="28">
        <v>4118.5225697119095</v>
      </c>
      <c r="J22" s="28">
        <v>4166.3734915010527</v>
      </c>
      <c r="K22" s="28">
        <v>4213.1796333384691</v>
      </c>
      <c r="L22" s="28">
        <v>4258.3141272531202</v>
      </c>
      <c r="M22" s="28">
        <v>5691.2410169749146</v>
      </c>
      <c r="N22" s="28">
        <v>7760.8725660285945</v>
      </c>
      <c r="O22" s="28">
        <v>7834.0355222568469</v>
      </c>
      <c r="Q22" s="29">
        <f t="shared" si="4"/>
        <v>1.0712691563755403E-2</v>
      </c>
      <c r="R22" s="29">
        <f t="shared" ref="R22:T24" si="8">(M22-L22)/L22</f>
        <v>0.33650098299491171</v>
      </c>
      <c r="S22" s="29">
        <f t="shared" si="8"/>
        <v>0.36365206514373882</v>
      </c>
      <c r="T22" s="29">
        <f t="shared" si="8"/>
        <v>9.4271559809532383E-3</v>
      </c>
      <c r="U22" s="29">
        <f t="shared" si="5"/>
        <v>0.2365267347065346</v>
      </c>
      <c r="W22" s="28">
        <f t="shared" si="6"/>
        <v>4202</v>
      </c>
      <c r="X22" s="28">
        <f t="shared" si="0"/>
        <v>4247.0147299508999</v>
      </c>
      <c r="Y22" s="28">
        <f t="shared" si="1"/>
        <v>5676.1393613732471</v>
      </c>
      <c r="Z22" s="28">
        <f t="shared" si="2"/>
        <v>7740.2791621802917</v>
      </c>
      <c r="AA22" s="28">
        <f t="shared" si="3"/>
        <v>7813.2479811782878</v>
      </c>
    </row>
    <row r="23" spans="1:37" x14ac:dyDescent="0.25">
      <c r="A23" s="1">
        <v>18</v>
      </c>
      <c r="B23" t="s">
        <v>230</v>
      </c>
      <c r="C23" s="14" t="s">
        <v>463</v>
      </c>
      <c r="D23" s="14" t="s">
        <v>458</v>
      </c>
      <c r="E23" s="5">
        <v>155996</v>
      </c>
      <c r="F23" s="5">
        <v>161470</v>
      </c>
      <c r="G23" s="5">
        <v>166749</v>
      </c>
      <c r="I23" s="28">
        <v>137526.7880300348</v>
      </c>
      <c r="J23" s="28">
        <v>139128.77644150701</v>
      </c>
      <c r="K23" s="28">
        <v>140684.81652624832</v>
      </c>
      <c r="L23" s="28">
        <v>142194.44880099146</v>
      </c>
      <c r="M23" s="28">
        <v>143657.44352410274</v>
      </c>
      <c r="N23" s="28">
        <v>145073.34121231487</v>
      </c>
      <c r="O23" s="28">
        <v>146442.14186562784</v>
      </c>
      <c r="Q23" s="29">
        <f t="shared" si="4"/>
        <v>1.073059845417988E-2</v>
      </c>
      <c r="R23" s="29">
        <f t="shared" si="8"/>
        <v>1.0288690841643277E-2</v>
      </c>
      <c r="S23" s="29">
        <f t="shared" si="8"/>
        <v>9.8560690868383493E-3</v>
      </c>
      <c r="T23" s="29">
        <f t="shared" si="8"/>
        <v>9.4352321513690544E-3</v>
      </c>
      <c r="U23" s="29">
        <f t="shared" si="5"/>
        <v>9.8599973599502264E-3</v>
      </c>
      <c r="W23" s="28">
        <f t="shared" si="6"/>
        <v>166749</v>
      </c>
      <c r="X23" s="28">
        <f t="shared" si="0"/>
        <v>168538.31656163605</v>
      </c>
      <c r="Y23" s="28">
        <f t="shared" si="1"/>
        <v>170272.35519570974</v>
      </c>
      <c r="Z23" s="28">
        <f t="shared" si="2"/>
        <v>171950.57129209733</v>
      </c>
      <c r="AA23" s="28">
        <f t="shared" si="3"/>
        <v>173572.9648507988</v>
      </c>
    </row>
    <row r="24" spans="1:37" x14ac:dyDescent="0.25">
      <c r="A24" s="1">
        <v>19</v>
      </c>
      <c r="B24" t="s">
        <v>231</v>
      </c>
      <c r="C24" s="14" t="s">
        <v>464</v>
      </c>
      <c r="D24" s="14" t="s">
        <v>460</v>
      </c>
      <c r="E24" s="5">
        <v>1205</v>
      </c>
      <c r="F24" s="5">
        <v>1277</v>
      </c>
      <c r="G24" s="5">
        <v>1293</v>
      </c>
      <c r="I24" s="28">
        <v>1218.450312049928</v>
      </c>
      <c r="J24" s="28">
        <v>1232.9006240998558</v>
      </c>
      <c r="K24" s="28">
        <v>1246.1949111857896</v>
      </c>
      <c r="L24" s="28">
        <v>1260.0672107537205</v>
      </c>
      <c r="M24" s="28">
        <v>1272.7834853576571</v>
      </c>
      <c r="N24" s="28">
        <v>1285.4997599615938</v>
      </c>
      <c r="O24" s="28">
        <v>1297.6380220835333</v>
      </c>
      <c r="Q24" s="29">
        <f t="shared" si="4"/>
        <v>1.1131725417439725E-2</v>
      </c>
      <c r="R24" s="29">
        <f t="shared" si="8"/>
        <v>1.0091743119266075E-2</v>
      </c>
      <c r="S24" s="29">
        <f t="shared" si="8"/>
        <v>9.9909173478655959E-3</v>
      </c>
      <c r="T24" s="29">
        <f t="shared" si="8"/>
        <v>9.4424460431654852E-3</v>
      </c>
      <c r="U24" s="29">
        <f t="shared" si="5"/>
        <v>9.8417021700990519E-3</v>
      </c>
      <c r="W24" s="28">
        <f t="shared" si="6"/>
        <v>1293</v>
      </c>
      <c r="X24" s="28">
        <f t="shared" si="0"/>
        <v>1307.3933209647496</v>
      </c>
      <c r="Y24" s="28">
        <f t="shared" si="1"/>
        <v>1320.5871985157698</v>
      </c>
      <c r="Z24" s="28">
        <f t="shared" si="2"/>
        <v>1333.7810760667903</v>
      </c>
      <c r="AA24" s="28">
        <f t="shared" si="3"/>
        <v>1346.3752319109462</v>
      </c>
    </row>
    <row r="25" spans="1:37" x14ac:dyDescent="0.25">
      <c r="A25" s="1">
        <v>20</v>
      </c>
      <c r="B25" t="s">
        <v>232</v>
      </c>
      <c r="C25" s="14" t="s">
        <v>463</v>
      </c>
      <c r="D25" s="14" t="s">
        <v>460</v>
      </c>
      <c r="E25" s="5">
        <v>0</v>
      </c>
      <c r="F25" s="5">
        <v>0</v>
      </c>
      <c r="G25" s="5">
        <v>0</v>
      </c>
      <c r="I25" s="28"/>
      <c r="J25" s="28"/>
      <c r="K25" s="28"/>
      <c r="L25" s="28">
        <v>0</v>
      </c>
      <c r="M25" s="28">
        <v>1318.922395647704</v>
      </c>
      <c r="N25" s="28">
        <v>1331.7482212131597</v>
      </c>
      <c r="O25" s="28">
        <v>1344.5740467786156</v>
      </c>
      <c r="Q25" s="29"/>
      <c r="R25" s="29"/>
      <c r="S25" s="29">
        <f>(N25-M25)/M25</f>
        <v>9.7244732576984832E-3</v>
      </c>
      <c r="T25" s="29">
        <f>(O25-N25)/N25</f>
        <v>9.6308186195827785E-3</v>
      </c>
      <c r="U25" s="29">
        <f t="shared" si="5"/>
        <v>9.6776459386406308E-3</v>
      </c>
      <c r="W25" s="28">
        <f t="shared" si="6"/>
        <v>0</v>
      </c>
      <c r="X25" s="28">
        <f t="shared" si="0"/>
        <v>0</v>
      </c>
      <c r="Y25" s="28">
        <f t="shared" si="1"/>
        <v>1318.922395647704</v>
      </c>
      <c r="Z25" s="28">
        <f t="shared" si="2"/>
        <v>1331.7482212131597</v>
      </c>
      <c r="AA25" s="28">
        <f t="shared" si="3"/>
        <v>1344.5740467786156</v>
      </c>
    </row>
    <row r="26" spans="1:37" x14ac:dyDescent="0.25">
      <c r="A26" s="1">
        <v>21</v>
      </c>
      <c r="B26" t="s">
        <v>233</v>
      </c>
      <c r="C26" s="14" t="s">
        <v>463</v>
      </c>
      <c r="D26" s="14" t="s">
        <v>460</v>
      </c>
      <c r="E26" s="5">
        <v>0</v>
      </c>
      <c r="F26" s="5">
        <v>0</v>
      </c>
      <c r="G26" s="5">
        <v>0</v>
      </c>
      <c r="I26" s="28"/>
      <c r="J26" s="28"/>
      <c r="K26" s="28"/>
      <c r="L26" s="28">
        <v>0</v>
      </c>
      <c r="M26" s="28">
        <v>0</v>
      </c>
      <c r="N26" s="28">
        <v>0</v>
      </c>
      <c r="O26" s="28">
        <v>0</v>
      </c>
      <c r="Q26" s="29"/>
      <c r="R26" s="29"/>
      <c r="S26" s="29"/>
      <c r="T26" s="29"/>
      <c r="U26" s="29"/>
      <c r="W26" s="28">
        <f t="shared" si="6"/>
        <v>0</v>
      </c>
      <c r="X26" s="28">
        <f t="shared" si="0"/>
        <v>0</v>
      </c>
      <c r="Y26" s="28">
        <f t="shared" si="1"/>
        <v>0</v>
      </c>
      <c r="Z26" s="28">
        <f t="shared" si="2"/>
        <v>0</v>
      </c>
      <c r="AA26" s="28">
        <f t="shared" si="3"/>
        <v>0</v>
      </c>
    </row>
    <row r="27" spans="1:37" x14ac:dyDescent="0.25">
      <c r="A27" s="1">
        <v>22</v>
      </c>
      <c r="B27" t="s">
        <v>234</v>
      </c>
      <c r="C27" s="14" t="s">
        <v>464</v>
      </c>
      <c r="D27" s="14" t="s">
        <v>460</v>
      </c>
      <c r="E27" s="5">
        <v>0</v>
      </c>
      <c r="F27" s="5">
        <v>0</v>
      </c>
      <c r="G27" s="5">
        <v>0</v>
      </c>
      <c r="I27" s="28"/>
      <c r="J27" s="28"/>
      <c r="K27" s="28"/>
      <c r="L27" s="28">
        <v>0</v>
      </c>
      <c r="M27" s="28">
        <v>0</v>
      </c>
      <c r="N27" s="28">
        <v>0</v>
      </c>
      <c r="O27" s="28">
        <v>0</v>
      </c>
      <c r="Q27" s="29"/>
      <c r="R27" s="29"/>
      <c r="S27" s="29"/>
      <c r="T27" s="29"/>
      <c r="U27" s="29"/>
      <c r="W27" s="28">
        <f t="shared" si="6"/>
        <v>0</v>
      </c>
      <c r="X27" s="28">
        <f t="shared" si="0"/>
        <v>0</v>
      </c>
      <c r="Y27" s="28">
        <f t="shared" si="1"/>
        <v>0</v>
      </c>
      <c r="Z27" s="28">
        <f t="shared" si="2"/>
        <v>0</v>
      </c>
      <c r="AA27" s="28">
        <f t="shared" si="3"/>
        <v>0</v>
      </c>
    </row>
    <row r="28" spans="1:37" x14ac:dyDescent="0.25">
      <c r="A28" s="1">
        <v>23</v>
      </c>
      <c r="B28" t="s">
        <v>235</v>
      </c>
      <c r="C28" s="14" t="s">
        <v>463</v>
      </c>
      <c r="D28" s="14" t="s">
        <v>458</v>
      </c>
      <c r="E28" s="5">
        <v>0</v>
      </c>
      <c r="F28" s="5">
        <v>0</v>
      </c>
      <c r="G28" s="5">
        <v>0</v>
      </c>
      <c r="I28" s="28"/>
      <c r="J28" s="28"/>
      <c r="K28" s="28"/>
      <c r="L28" s="28">
        <v>0</v>
      </c>
      <c r="M28" s="28">
        <v>1450.6599130434784</v>
      </c>
      <c r="N28" s="28">
        <v>1464.985964673913</v>
      </c>
      <c r="O28" s="28">
        <v>2407.0946535326084</v>
      </c>
      <c r="Q28" s="29"/>
      <c r="R28" s="29"/>
      <c r="S28" s="29">
        <f>(N28-M28)/M28</f>
        <v>9.8755411255410513E-3</v>
      </c>
      <c r="T28" s="29">
        <f>(O28-N28)/N28</f>
        <v>0.64308376433380821</v>
      </c>
      <c r="U28" s="29">
        <f t="shared" si="5"/>
        <v>0.32647965272967461</v>
      </c>
      <c r="W28" s="28">
        <f t="shared" si="6"/>
        <v>0</v>
      </c>
      <c r="X28" s="28">
        <f t="shared" si="0"/>
        <v>0</v>
      </c>
      <c r="Y28" s="28">
        <f t="shared" si="1"/>
        <v>1450.6599130434784</v>
      </c>
      <c r="Z28" s="28">
        <f t="shared" si="2"/>
        <v>1464.985964673913</v>
      </c>
      <c r="AA28" s="28">
        <f t="shared" si="3"/>
        <v>2407.0946535326084</v>
      </c>
    </row>
    <row r="29" spans="1:37" x14ac:dyDescent="0.25">
      <c r="A29" s="1">
        <v>24</v>
      </c>
      <c r="B29" t="s">
        <v>236</v>
      </c>
      <c r="C29" s="14" t="s">
        <v>463</v>
      </c>
      <c r="D29" s="14" t="s">
        <v>458</v>
      </c>
      <c r="E29" s="5">
        <v>1555</v>
      </c>
      <c r="F29" s="5">
        <v>1565</v>
      </c>
      <c r="G29" s="5">
        <v>1582</v>
      </c>
      <c r="I29" s="28">
        <v>1558.8504523682809</v>
      </c>
      <c r="J29" s="28">
        <v>1576.8813198509845</v>
      </c>
      <c r="K29" s="28">
        <v>1594.6389923718291</v>
      </c>
      <c r="L29" s="28">
        <v>1611.5770800070959</v>
      </c>
      <c r="M29" s="28">
        <v>1628.241972680504</v>
      </c>
      <c r="N29" s="28">
        <v>1644.3604754301934</v>
      </c>
      <c r="O29" s="28">
        <v>2057.7646712594878</v>
      </c>
      <c r="Q29" s="29">
        <f t="shared" si="4"/>
        <v>1.0621894808977104E-2</v>
      </c>
      <c r="R29" s="29">
        <f>(M29-L29)/L29</f>
        <v>1.0340735717918437E-2</v>
      </c>
      <c r="S29" s="29">
        <f>(N29-M29)/M29</f>
        <v>9.8993288590603513E-3</v>
      </c>
      <c r="T29" s="29">
        <f>(O29-N29)/N29</f>
        <v>0.25140728082821417</v>
      </c>
      <c r="U29" s="29">
        <f t="shared" si="5"/>
        <v>9.054911513506432E-2</v>
      </c>
      <c r="W29" s="28">
        <f t="shared" si="6"/>
        <v>1582</v>
      </c>
      <c r="X29" s="28">
        <f t="shared" si="0"/>
        <v>1598.8038375878018</v>
      </c>
      <c r="Y29" s="28">
        <f t="shared" si="1"/>
        <v>1615.336645537091</v>
      </c>
      <c r="Z29" s="28">
        <f t="shared" si="2"/>
        <v>1631.327394209354</v>
      </c>
      <c r="AA29" s="28">
        <f t="shared" si="3"/>
        <v>2041.454978528104</v>
      </c>
    </row>
    <row r="30" spans="1:37" x14ac:dyDescent="0.25">
      <c r="A30" s="1">
        <v>25</v>
      </c>
      <c r="B30" t="s">
        <v>237</v>
      </c>
      <c r="C30" s="14" t="s">
        <v>463</v>
      </c>
      <c r="D30" s="14" t="s">
        <v>460</v>
      </c>
      <c r="E30" s="5">
        <v>0</v>
      </c>
      <c r="F30" s="5">
        <v>0</v>
      </c>
      <c r="G30" s="5">
        <v>0</v>
      </c>
      <c r="I30" s="28"/>
      <c r="J30" s="28"/>
      <c r="K30" s="28"/>
      <c r="L30" s="28">
        <v>0</v>
      </c>
      <c r="M30" s="28">
        <v>0</v>
      </c>
      <c r="N30" s="28">
        <v>0</v>
      </c>
      <c r="O30" s="28">
        <v>0</v>
      </c>
      <c r="Q30" s="29"/>
      <c r="R30" s="29"/>
      <c r="S30" s="29"/>
      <c r="T30" s="29"/>
      <c r="U30" s="29"/>
      <c r="W30" s="28">
        <f t="shared" si="6"/>
        <v>0</v>
      </c>
      <c r="X30" s="28">
        <f t="shared" si="0"/>
        <v>0</v>
      </c>
      <c r="Y30" s="28">
        <f t="shared" si="1"/>
        <v>0</v>
      </c>
      <c r="Z30" s="28">
        <f t="shared" si="2"/>
        <v>0</v>
      </c>
      <c r="AA30" s="28">
        <f t="shared" si="3"/>
        <v>0</v>
      </c>
    </row>
    <row r="31" spans="1:37" x14ac:dyDescent="0.25">
      <c r="A31" s="1">
        <v>26</v>
      </c>
      <c r="B31" t="s">
        <v>238</v>
      </c>
      <c r="C31" s="14" t="s">
        <v>464</v>
      </c>
      <c r="D31" s="14" t="s">
        <v>460</v>
      </c>
      <c r="E31" s="5">
        <v>1787</v>
      </c>
      <c r="F31" s="5">
        <v>1852</v>
      </c>
      <c r="G31" s="5">
        <v>1927</v>
      </c>
      <c r="I31" s="28">
        <v>1748.0051782273606</v>
      </c>
      <c r="J31" s="28">
        <v>1768.3864402697495</v>
      </c>
      <c r="K31" s="28">
        <v>1788.1437861271677</v>
      </c>
      <c r="L31" s="28">
        <v>2991.0397538074626</v>
      </c>
      <c r="M31" s="28">
        <v>3022.0171505672638</v>
      </c>
      <c r="N31" s="28">
        <v>3051.6177741377405</v>
      </c>
      <c r="O31" s="28">
        <v>3080.5300111135548</v>
      </c>
      <c r="Q31" s="29">
        <f t="shared" si="4"/>
        <v>0.67270651108296742</v>
      </c>
      <c r="R31" s="29">
        <f>(M31-L31)/L31</f>
        <v>1.0356731875719246E-2</v>
      </c>
      <c r="S31" s="29">
        <f>(N31-M31)/M31</f>
        <v>9.7949886104783963E-3</v>
      </c>
      <c r="T31" s="29">
        <f>(O31-N31)/N31</f>
        <v>9.4743965711707318E-3</v>
      </c>
      <c r="U31" s="29">
        <f t="shared" si="5"/>
        <v>9.8753723524561254E-3</v>
      </c>
      <c r="W31" s="28">
        <f t="shared" si="6"/>
        <v>1927</v>
      </c>
      <c r="X31" s="28">
        <f t="shared" si="0"/>
        <v>3223.305446856878</v>
      </c>
      <c r="Y31" s="28">
        <f t="shared" si="1"/>
        <v>3256.6883571235198</v>
      </c>
      <c r="Z31" s="28">
        <f t="shared" si="2"/>
        <v>3288.5875824894224</v>
      </c>
      <c r="AA31" s="28">
        <f t="shared" si="3"/>
        <v>3319.7449654049551</v>
      </c>
    </row>
    <row r="32" spans="1:37" x14ac:dyDescent="0.25">
      <c r="A32" s="1">
        <v>27</v>
      </c>
      <c r="B32" t="s">
        <v>239</v>
      </c>
      <c r="C32" s="14" t="s">
        <v>464</v>
      </c>
      <c r="D32" s="14" t="s">
        <v>460</v>
      </c>
      <c r="E32" s="5">
        <v>0</v>
      </c>
      <c r="F32" s="5">
        <v>0</v>
      </c>
      <c r="G32" s="5">
        <v>0</v>
      </c>
      <c r="I32" s="28"/>
      <c r="J32" s="28"/>
      <c r="K32" s="28"/>
      <c r="L32" s="28">
        <v>0</v>
      </c>
      <c r="M32" s="28">
        <v>0</v>
      </c>
      <c r="N32" s="28">
        <v>0</v>
      </c>
      <c r="O32" s="28">
        <v>0</v>
      </c>
      <c r="Q32" s="29"/>
      <c r="R32" s="29"/>
      <c r="S32" s="29"/>
      <c r="T32" s="29"/>
      <c r="U32" s="29"/>
      <c r="W32" s="28">
        <f t="shared" si="6"/>
        <v>0</v>
      </c>
      <c r="X32" s="28">
        <f t="shared" si="0"/>
        <v>0</v>
      </c>
      <c r="Y32" s="28">
        <f t="shared" si="1"/>
        <v>0</v>
      </c>
      <c r="Z32" s="28">
        <f t="shared" si="2"/>
        <v>0</v>
      </c>
      <c r="AA32" s="28">
        <f t="shared" si="3"/>
        <v>0</v>
      </c>
    </row>
    <row r="33" spans="1:27" x14ac:dyDescent="0.25">
      <c r="A33" s="1">
        <v>28</v>
      </c>
      <c r="B33" t="s">
        <v>241</v>
      </c>
      <c r="C33" s="14" t="s">
        <v>463</v>
      </c>
      <c r="D33" s="14" t="s">
        <v>460</v>
      </c>
      <c r="E33" s="5">
        <v>0</v>
      </c>
      <c r="F33" s="5">
        <v>0</v>
      </c>
      <c r="G33" s="5">
        <v>0</v>
      </c>
      <c r="I33" s="28"/>
      <c r="J33" s="28"/>
      <c r="K33" s="28"/>
      <c r="L33" s="28">
        <v>0</v>
      </c>
      <c r="M33" s="28">
        <v>0</v>
      </c>
      <c r="N33" s="28">
        <v>0</v>
      </c>
      <c r="O33" s="28">
        <v>0</v>
      </c>
      <c r="Q33" s="29"/>
      <c r="R33" s="29"/>
      <c r="S33" s="29"/>
      <c r="T33" s="29"/>
      <c r="U33" s="29"/>
      <c r="W33" s="28">
        <f t="shared" si="6"/>
        <v>0</v>
      </c>
      <c r="X33" s="28">
        <f t="shared" si="0"/>
        <v>0</v>
      </c>
      <c r="Y33" s="28">
        <f t="shared" si="1"/>
        <v>0</v>
      </c>
      <c r="Z33" s="28">
        <f t="shared" si="2"/>
        <v>0</v>
      </c>
      <c r="AA33" s="28">
        <f t="shared" si="3"/>
        <v>0</v>
      </c>
    </row>
    <row r="34" spans="1:27" x14ac:dyDescent="0.25">
      <c r="A34" s="1">
        <v>29</v>
      </c>
      <c r="B34" t="s">
        <v>243</v>
      </c>
      <c r="C34" s="14" t="s">
        <v>463</v>
      </c>
      <c r="D34" s="14" t="s">
        <v>460</v>
      </c>
      <c r="E34" s="5">
        <v>0</v>
      </c>
      <c r="F34" s="5">
        <v>0</v>
      </c>
      <c r="G34" s="5">
        <v>0</v>
      </c>
      <c r="I34" s="28"/>
      <c r="J34" s="28"/>
      <c r="K34" s="28"/>
      <c r="L34" s="28">
        <v>0</v>
      </c>
      <c r="M34" s="28">
        <v>0</v>
      </c>
      <c r="N34" s="28">
        <v>0</v>
      </c>
      <c r="O34" s="28">
        <v>0</v>
      </c>
      <c r="Q34" s="29"/>
      <c r="R34" s="29"/>
      <c r="S34" s="29"/>
      <c r="T34" s="29"/>
      <c r="U34" s="29"/>
      <c r="W34" s="28">
        <f t="shared" si="6"/>
        <v>0</v>
      </c>
      <c r="X34" s="28">
        <f t="shared" si="0"/>
        <v>0</v>
      </c>
      <c r="Y34" s="28">
        <f t="shared" si="1"/>
        <v>0</v>
      </c>
      <c r="Z34" s="28">
        <f t="shared" si="2"/>
        <v>0</v>
      </c>
      <c r="AA34" s="28">
        <f t="shared" si="3"/>
        <v>0</v>
      </c>
    </row>
    <row r="35" spans="1:27" x14ac:dyDescent="0.25">
      <c r="A35" s="1">
        <v>30</v>
      </c>
      <c r="B35" t="s">
        <v>245</v>
      </c>
      <c r="C35" s="14" t="s">
        <v>463</v>
      </c>
      <c r="D35" s="14" t="s">
        <v>458</v>
      </c>
      <c r="E35" s="5">
        <v>0</v>
      </c>
      <c r="F35" s="5">
        <v>0</v>
      </c>
      <c r="G35" s="5">
        <v>0</v>
      </c>
      <c r="I35" s="28"/>
      <c r="J35" s="28"/>
      <c r="K35" s="28"/>
      <c r="L35" s="28">
        <v>0</v>
      </c>
      <c r="M35" s="28">
        <v>3850.7609108621527</v>
      </c>
      <c r="N35" s="28">
        <v>3888.9048222113979</v>
      </c>
      <c r="O35" s="28">
        <v>3925.7181320019486</v>
      </c>
      <c r="Q35" s="29"/>
      <c r="R35" s="29"/>
      <c r="S35" s="29">
        <f>(N35-M35)/M35</f>
        <v>9.9055517161944686E-3</v>
      </c>
      <c r="T35" s="29">
        <f>(O35-N35)/N35</f>
        <v>9.4662408759124683E-3</v>
      </c>
      <c r="U35" s="29">
        <f t="shared" si="5"/>
        <v>9.6858962960534693E-3</v>
      </c>
      <c r="W35" s="28">
        <f t="shared" si="6"/>
        <v>0</v>
      </c>
      <c r="X35" s="28">
        <f t="shared" si="0"/>
        <v>0</v>
      </c>
      <c r="Y35" s="28">
        <f t="shared" si="1"/>
        <v>3850.7609108621527</v>
      </c>
      <c r="Z35" s="28">
        <f t="shared" si="2"/>
        <v>3888.9048222113979</v>
      </c>
      <c r="AA35" s="28">
        <f t="shared" si="3"/>
        <v>3925.7181320019486</v>
      </c>
    </row>
    <row r="36" spans="1:27" x14ac:dyDescent="0.25">
      <c r="A36" s="1">
        <v>31</v>
      </c>
      <c r="B36" t="s">
        <v>247</v>
      </c>
      <c r="C36" s="14" t="s">
        <v>463</v>
      </c>
      <c r="D36" s="14" t="s">
        <v>458</v>
      </c>
      <c r="E36" s="5">
        <v>6244</v>
      </c>
      <c r="F36" s="5">
        <v>6354</v>
      </c>
      <c r="G36" s="5">
        <v>6737</v>
      </c>
      <c r="I36" s="28">
        <v>6168.0402625044344</v>
      </c>
      <c r="J36" s="28">
        <v>6314.9815254115692</v>
      </c>
      <c r="K36" s="28">
        <v>6385.5369226727935</v>
      </c>
      <c r="L36" s="28">
        <v>6454.1780262098755</v>
      </c>
      <c r="M36" s="28">
        <v>7548.9507521269497</v>
      </c>
      <c r="N36" s="28">
        <v>8661.8053879918134</v>
      </c>
      <c r="O36" s="28">
        <v>8743.4628415020979</v>
      </c>
      <c r="Q36" s="29">
        <f t="shared" si="4"/>
        <v>1.0749464668094177E-2</v>
      </c>
      <c r="R36" s="29">
        <f>(M36-L36)/L36</f>
        <v>0.16962233168519586</v>
      </c>
      <c r="S36" s="29">
        <f>(N36-M36)/M36</f>
        <v>0.14741845223341959</v>
      </c>
      <c r="T36" s="29">
        <f>(O36-N36)/N36</f>
        <v>9.4273017982474342E-3</v>
      </c>
      <c r="U36" s="29">
        <f t="shared" si="5"/>
        <v>0.10882269523895428</v>
      </c>
      <c r="W36" s="28">
        <f t="shared" si="6"/>
        <v>6737</v>
      </c>
      <c r="X36" s="28">
        <f t="shared" si="0"/>
        <v>6809.4191434689501</v>
      </c>
      <c r="Y36" s="28">
        <f t="shared" si="1"/>
        <v>7964.448696005963</v>
      </c>
      <c r="Z36" s="28">
        <f t="shared" si="2"/>
        <v>9138.5553956636395</v>
      </c>
      <c r="AA36" s="28">
        <f t="shared" si="3"/>
        <v>9224.7073153785623</v>
      </c>
    </row>
    <row r="37" spans="1:27" x14ac:dyDescent="0.25">
      <c r="A37" s="1">
        <v>32</v>
      </c>
      <c r="B37" t="s">
        <v>249</v>
      </c>
      <c r="C37" s="14" t="s">
        <v>464</v>
      </c>
      <c r="D37" s="14" t="s">
        <v>460</v>
      </c>
      <c r="E37" s="5">
        <v>1</v>
      </c>
      <c r="F37" s="5">
        <v>1</v>
      </c>
      <c r="G37" s="5">
        <v>1</v>
      </c>
      <c r="I37" s="28"/>
      <c r="J37" s="28"/>
      <c r="K37" s="28"/>
      <c r="L37" s="28">
        <v>0</v>
      </c>
      <c r="M37" s="28">
        <v>0</v>
      </c>
      <c r="N37" s="28">
        <v>0</v>
      </c>
      <c r="O37" s="28">
        <v>0</v>
      </c>
      <c r="Q37" s="29"/>
      <c r="R37" s="29"/>
      <c r="S37" s="29"/>
      <c r="T37" s="29"/>
      <c r="U37" s="29"/>
      <c r="W37" s="28">
        <f t="shared" si="6"/>
        <v>1</v>
      </c>
      <c r="X37" s="28">
        <f t="shared" si="0"/>
        <v>1</v>
      </c>
      <c r="Y37" s="28">
        <f t="shared" si="1"/>
        <v>1</v>
      </c>
      <c r="Z37" s="28">
        <f t="shared" si="2"/>
        <v>1</v>
      </c>
      <c r="AA37" s="28">
        <f t="shared" si="3"/>
        <v>1</v>
      </c>
    </row>
    <row r="38" spans="1:27" x14ac:dyDescent="0.25">
      <c r="A38" s="1">
        <v>33</v>
      </c>
      <c r="B38" t="s">
        <v>250</v>
      </c>
      <c r="C38" s="14" t="s">
        <v>464</v>
      </c>
      <c r="D38" s="14" t="s">
        <v>460</v>
      </c>
      <c r="E38" s="5">
        <v>9118</v>
      </c>
      <c r="F38" s="5">
        <v>9158</v>
      </c>
      <c r="G38" s="5">
        <v>9244</v>
      </c>
      <c r="I38" s="28">
        <v>9159.5906054729585</v>
      </c>
      <c r="J38" s="28">
        <v>9266.451195862961</v>
      </c>
      <c r="K38" s="28">
        <v>9369.8017668605917</v>
      </c>
      <c r="L38" s="28">
        <v>9470.4223227752645</v>
      </c>
      <c r="M38" s="28">
        <v>9567.9228614522744</v>
      </c>
      <c r="N38" s="28">
        <v>9662.3033828916195</v>
      </c>
      <c r="O38" s="28">
        <v>9753.1738849385911</v>
      </c>
      <c r="Q38" s="29">
        <f t="shared" si="4"/>
        <v>1.0738813735691913E-2</v>
      </c>
      <c r="R38" s="29">
        <f>(M38-L38)/L38</f>
        <v>1.0295268294691826E-2</v>
      </c>
      <c r="S38" s="29">
        <f>(N38-M38)/M38</f>
        <v>9.8642644601149593E-3</v>
      </c>
      <c r="T38" s="29">
        <f>(O38-N38)/N38</f>
        <v>9.4046417759837391E-3</v>
      </c>
      <c r="U38" s="29">
        <f t="shared" si="5"/>
        <v>9.8547248435968422E-3</v>
      </c>
      <c r="W38" s="28">
        <f t="shared" si="6"/>
        <v>9244</v>
      </c>
      <c r="X38" s="28">
        <f t="shared" si="0"/>
        <v>9343.2695941727361</v>
      </c>
      <c r="Y38" s="28">
        <f t="shared" si="1"/>
        <v>9439.4610613943805</v>
      </c>
      <c r="Z38" s="28">
        <f t="shared" si="2"/>
        <v>9532.5744016649332</v>
      </c>
      <c r="AA38" s="28">
        <f t="shared" si="3"/>
        <v>9622.2248491155042</v>
      </c>
    </row>
    <row r="39" spans="1:27" x14ac:dyDescent="0.25">
      <c r="A39" s="1">
        <v>34</v>
      </c>
      <c r="B39" t="s">
        <v>251</v>
      </c>
      <c r="C39" s="14" t="s">
        <v>465</v>
      </c>
      <c r="D39" s="14" t="s">
        <v>458</v>
      </c>
      <c r="E39" s="5">
        <v>0</v>
      </c>
      <c r="F39" s="5">
        <v>0</v>
      </c>
      <c r="G39" s="5">
        <v>0</v>
      </c>
      <c r="I39" s="28"/>
      <c r="J39" s="28"/>
      <c r="K39" s="28"/>
      <c r="L39" s="28">
        <v>0</v>
      </c>
      <c r="M39" s="28">
        <v>0</v>
      </c>
      <c r="N39" s="28">
        <v>0</v>
      </c>
      <c r="O39" s="28">
        <v>4027.6329910279969</v>
      </c>
      <c r="Q39" s="29"/>
      <c r="R39" s="29"/>
      <c r="S39" s="29"/>
      <c r="T39" s="29"/>
      <c r="U39" s="29"/>
      <c r="W39" s="28">
        <f t="shared" si="6"/>
        <v>0</v>
      </c>
      <c r="X39" s="28">
        <f t="shared" si="0"/>
        <v>0</v>
      </c>
      <c r="Y39" s="28">
        <f t="shared" si="1"/>
        <v>0</v>
      </c>
      <c r="Z39" s="28">
        <f t="shared" si="2"/>
        <v>0</v>
      </c>
      <c r="AA39" s="28">
        <f t="shared" si="3"/>
        <v>4027.6329910279969</v>
      </c>
    </row>
    <row r="40" spans="1:27" x14ac:dyDescent="0.25">
      <c r="A40" s="1">
        <v>35</v>
      </c>
      <c r="B40" t="s">
        <v>252</v>
      </c>
      <c r="C40" s="14" t="s">
        <v>463</v>
      </c>
      <c r="D40" s="14" t="s">
        <v>458</v>
      </c>
      <c r="E40" s="5">
        <v>0</v>
      </c>
      <c r="F40" s="5">
        <v>0</v>
      </c>
      <c r="G40" s="5">
        <v>0</v>
      </c>
      <c r="I40" s="28"/>
      <c r="J40" s="28"/>
      <c r="K40" s="28"/>
      <c r="L40" s="28">
        <v>0</v>
      </c>
      <c r="M40" s="28">
        <v>0</v>
      </c>
      <c r="N40" s="28">
        <v>0</v>
      </c>
      <c r="O40" s="28">
        <v>0</v>
      </c>
      <c r="Q40" s="29"/>
      <c r="R40" s="29"/>
      <c r="S40" s="29"/>
      <c r="T40" s="29"/>
      <c r="U40" s="29"/>
      <c r="W40" s="28">
        <f t="shared" si="6"/>
        <v>0</v>
      </c>
      <c r="X40" s="28">
        <f t="shared" si="0"/>
        <v>0</v>
      </c>
      <c r="Y40" s="28">
        <f t="shared" si="1"/>
        <v>0</v>
      </c>
      <c r="Z40" s="28">
        <f t="shared" si="2"/>
        <v>0</v>
      </c>
      <c r="AA40" s="28">
        <f t="shared" si="3"/>
        <v>0</v>
      </c>
    </row>
    <row r="41" spans="1:27" x14ac:dyDescent="0.25">
      <c r="A41" s="1">
        <v>36</v>
      </c>
      <c r="B41" t="s">
        <v>254</v>
      </c>
      <c r="C41" s="14" t="s">
        <v>463</v>
      </c>
      <c r="D41" s="14" t="s">
        <v>458</v>
      </c>
      <c r="E41" s="5">
        <v>0</v>
      </c>
      <c r="F41" s="5">
        <v>0</v>
      </c>
      <c r="G41" s="5">
        <v>1</v>
      </c>
      <c r="I41" s="28"/>
      <c r="J41" s="28"/>
      <c r="K41" s="28"/>
      <c r="L41" s="28">
        <v>0</v>
      </c>
      <c r="M41" s="28">
        <v>0</v>
      </c>
      <c r="N41" s="28">
        <v>0</v>
      </c>
      <c r="O41" s="28">
        <v>0</v>
      </c>
      <c r="Q41" s="29"/>
      <c r="R41" s="29"/>
      <c r="S41" s="29"/>
      <c r="T41" s="29"/>
      <c r="U41" s="29"/>
      <c r="W41" s="28">
        <f t="shared" si="6"/>
        <v>1</v>
      </c>
      <c r="X41" s="28">
        <f t="shared" si="0"/>
        <v>1</v>
      </c>
      <c r="Y41" s="28">
        <f t="shared" si="1"/>
        <v>1</v>
      </c>
      <c r="Z41" s="28">
        <f t="shared" si="2"/>
        <v>1</v>
      </c>
      <c r="AA41" s="28">
        <f t="shared" si="3"/>
        <v>1</v>
      </c>
    </row>
    <row r="42" spans="1:27" x14ac:dyDescent="0.25">
      <c r="A42" s="1">
        <v>37</v>
      </c>
      <c r="B42" t="s">
        <v>256</v>
      </c>
      <c r="C42" s="14" t="s">
        <v>463</v>
      </c>
      <c r="D42" s="14" t="s">
        <v>460</v>
      </c>
      <c r="E42" s="5">
        <v>1994</v>
      </c>
      <c r="F42" s="5">
        <v>2020</v>
      </c>
      <c r="G42" s="5">
        <v>2109</v>
      </c>
      <c r="I42" s="28">
        <v>1997.143029087262</v>
      </c>
      <c r="J42" s="28">
        <v>2020.0986960882649</v>
      </c>
      <c r="K42" s="28">
        <v>2042.6585757271816</v>
      </c>
      <c r="L42" s="28">
        <v>2064.822668004012</v>
      </c>
      <c r="M42" s="28">
        <v>2086.1951855566699</v>
      </c>
      <c r="N42" s="28">
        <v>2106.3803410230694</v>
      </c>
      <c r="O42" s="28">
        <v>2126.5654964894684</v>
      </c>
      <c r="Q42" s="29">
        <f t="shared" si="4"/>
        <v>1.0850610346831957E-2</v>
      </c>
      <c r="R42" s="29">
        <f>(M42-L42)/L42</f>
        <v>1.0350776308223073E-2</v>
      </c>
      <c r="S42" s="29">
        <f>(N42-M42)/M42</f>
        <v>9.6755833807627926E-3</v>
      </c>
      <c r="T42" s="29">
        <f>(O42-N42)/N42</f>
        <v>9.5828635851182859E-3</v>
      </c>
      <c r="U42" s="29">
        <f t="shared" si="5"/>
        <v>9.8697410913680516E-3</v>
      </c>
      <c r="W42" s="28">
        <f t="shared" si="6"/>
        <v>2109</v>
      </c>
      <c r="X42" s="28">
        <f t="shared" si="0"/>
        <v>2131.8839372214688</v>
      </c>
      <c r="Y42" s="28">
        <f t="shared" si="1"/>
        <v>2153.9505909707423</v>
      </c>
      <c r="Z42" s="28">
        <f t="shared" si="2"/>
        <v>2174.7913195117226</v>
      </c>
      <c r="AA42" s="28">
        <f t="shared" si="3"/>
        <v>2195.6320480527029</v>
      </c>
    </row>
    <row r="43" spans="1:27" x14ac:dyDescent="0.25">
      <c r="A43" s="1">
        <v>38</v>
      </c>
      <c r="B43" t="s">
        <v>258</v>
      </c>
      <c r="C43" s="14" t="s">
        <v>464</v>
      </c>
      <c r="D43" s="14" t="s">
        <v>460</v>
      </c>
      <c r="E43" s="5">
        <v>0</v>
      </c>
      <c r="F43" s="5">
        <v>0</v>
      </c>
      <c r="G43" s="5">
        <v>0</v>
      </c>
      <c r="I43" s="28"/>
      <c r="J43" s="28"/>
      <c r="K43" s="28"/>
      <c r="L43" s="28">
        <v>0</v>
      </c>
      <c r="M43" s="28">
        <v>0</v>
      </c>
      <c r="N43" s="28">
        <v>0</v>
      </c>
      <c r="O43" s="28">
        <v>0</v>
      </c>
      <c r="Q43" s="29"/>
      <c r="R43" s="29"/>
      <c r="S43" s="29"/>
      <c r="T43" s="29"/>
      <c r="U43" s="29"/>
      <c r="W43" s="28">
        <f t="shared" si="6"/>
        <v>0</v>
      </c>
      <c r="X43" s="28">
        <f t="shared" si="0"/>
        <v>0</v>
      </c>
      <c r="Y43" s="28">
        <f t="shared" si="1"/>
        <v>0</v>
      </c>
      <c r="Z43" s="28">
        <f t="shared" si="2"/>
        <v>0</v>
      </c>
      <c r="AA43" s="28">
        <f t="shared" si="3"/>
        <v>0</v>
      </c>
    </row>
    <row r="44" spans="1:27" x14ac:dyDescent="0.25">
      <c r="A44" s="1">
        <v>39</v>
      </c>
      <c r="B44" t="s">
        <v>260</v>
      </c>
      <c r="C44" s="14" t="s">
        <v>463</v>
      </c>
      <c r="D44" s="14" t="s">
        <v>459</v>
      </c>
      <c r="E44" s="5">
        <v>0</v>
      </c>
      <c r="F44" s="5">
        <v>0</v>
      </c>
      <c r="G44" s="5">
        <v>0</v>
      </c>
      <c r="I44" s="28"/>
      <c r="J44" s="28"/>
      <c r="K44" s="28"/>
      <c r="L44" s="28">
        <v>0</v>
      </c>
      <c r="M44" s="28">
        <v>0</v>
      </c>
      <c r="N44" s="28">
        <v>0</v>
      </c>
      <c r="O44" s="28">
        <v>0</v>
      </c>
      <c r="Q44" s="29"/>
      <c r="R44" s="29"/>
      <c r="S44" s="29"/>
      <c r="T44" s="29"/>
      <c r="U44" s="29"/>
      <c r="W44" s="28">
        <f t="shared" si="6"/>
        <v>0</v>
      </c>
      <c r="X44" s="28">
        <f t="shared" si="0"/>
        <v>0</v>
      </c>
      <c r="Y44" s="28">
        <f t="shared" si="1"/>
        <v>0</v>
      </c>
      <c r="Z44" s="28">
        <f t="shared" si="2"/>
        <v>0</v>
      </c>
      <c r="AA44" s="28">
        <f t="shared" si="3"/>
        <v>0</v>
      </c>
    </row>
    <row r="45" spans="1:27" x14ac:dyDescent="0.25">
      <c r="A45" s="1">
        <v>40</v>
      </c>
      <c r="B45" t="s">
        <v>261</v>
      </c>
      <c r="C45" s="14" t="s">
        <v>463</v>
      </c>
      <c r="D45" s="14" t="s">
        <v>459</v>
      </c>
      <c r="E45" s="5">
        <v>0</v>
      </c>
      <c r="F45" s="5">
        <v>0</v>
      </c>
      <c r="G45" s="5">
        <v>0</v>
      </c>
      <c r="I45" s="28"/>
      <c r="J45" s="28"/>
      <c r="K45" s="28"/>
      <c r="L45" s="28">
        <v>0</v>
      </c>
      <c r="M45" s="28">
        <v>0</v>
      </c>
      <c r="N45" s="28">
        <v>0</v>
      </c>
      <c r="O45" s="28">
        <v>0</v>
      </c>
      <c r="Q45" s="29"/>
      <c r="R45" s="29"/>
      <c r="S45" s="29"/>
      <c r="T45" s="29"/>
      <c r="U45" s="29"/>
      <c r="W45" s="28">
        <f t="shared" si="6"/>
        <v>0</v>
      </c>
      <c r="X45" s="28">
        <f t="shared" si="0"/>
        <v>0</v>
      </c>
      <c r="Y45" s="28">
        <f t="shared" si="1"/>
        <v>0</v>
      </c>
      <c r="Z45" s="28">
        <f t="shared" si="2"/>
        <v>0</v>
      </c>
      <c r="AA45" s="28">
        <f t="shared" si="3"/>
        <v>0</v>
      </c>
    </row>
    <row r="46" spans="1:27" x14ac:dyDescent="0.25">
      <c r="A46" s="1">
        <v>41</v>
      </c>
      <c r="B46" t="s">
        <v>262</v>
      </c>
      <c r="C46" s="14" t="s">
        <v>463</v>
      </c>
      <c r="D46" s="14" t="s">
        <v>460</v>
      </c>
      <c r="E46" s="5">
        <v>0</v>
      </c>
      <c r="F46" s="5">
        <v>0</v>
      </c>
      <c r="G46" s="5">
        <v>0</v>
      </c>
      <c r="I46" s="28"/>
      <c r="J46" s="28"/>
      <c r="K46" s="28"/>
      <c r="L46" s="28">
        <v>0</v>
      </c>
      <c r="M46" s="28">
        <v>0</v>
      </c>
      <c r="N46" s="28">
        <v>0</v>
      </c>
      <c r="O46" s="28">
        <v>4699.9003221712392</v>
      </c>
      <c r="Q46" s="29"/>
      <c r="R46" s="29"/>
      <c r="S46" s="29"/>
      <c r="T46" s="29"/>
      <c r="U46" s="29"/>
      <c r="W46" s="28">
        <f t="shared" si="6"/>
        <v>0</v>
      </c>
      <c r="X46" s="28">
        <f t="shared" si="0"/>
        <v>0</v>
      </c>
      <c r="Y46" s="28">
        <f t="shared" si="1"/>
        <v>0</v>
      </c>
      <c r="Z46" s="28">
        <f t="shared" si="2"/>
        <v>0</v>
      </c>
      <c r="AA46" s="28">
        <f t="shared" si="3"/>
        <v>4699.9003221712392</v>
      </c>
    </row>
    <row r="47" spans="1:27" x14ac:dyDescent="0.25">
      <c r="A47" s="1">
        <v>42</v>
      </c>
      <c r="B47" t="s">
        <v>263</v>
      </c>
      <c r="C47" s="14" t="s">
        <v>463</v>
      </c>
      <c r="D47" s="14" t="s">
        <v>458</v>
      </c>
      <c r="E47" s="5">
        <v>1869</v>
      </c>
      <c r="F47" s="5">
        <v>1876</v>
      </c>
      <c r="G47" s="5">
        <v>1874</v>
      </c>
      <c r="I47" s="28">
        <v>1875.6422282120393</v>
      </c>
      <c r="J47" s="28">
        <v>1897.2855345911948</v>
      </c>
      <c r="K47" s="28">
        <v>1918.5958670260554</v>
      </c>
      <c r="L47" s="28">
        <v>1939.240251572327</v>
      </c>
      <c r="M47" s="28">
        <v>1959.2186882300086</v>
      </c>
      <c r="N47" s="28">
        <v>1978.5311769991015</v>
      </c>
      <c r="O47" s="28">
        <v>1997.1777178796044</v>
      </c>
      <c r="Q47" s="29">
        <f t="shared" si="4"/>
        <v>1.0760152724748472E-2</v>
      </c>
      <c r="R47" s="29">
        <f t="shared" ref="R47:T49" si="9">(M47-L47)/L47</f>
        <v>1.0302197802197648E-2</v>
      </c>
      <c r="S47" s="29">
        <f t="shared" si="9"/>
        <v>9.8572399728077739E-3</v>
      </c>
      <c r="T47" s="29">
        <f t="shared" si="9"/>
        <v>9.4244362167619222E-3</v>
      </c>
      <c r="U47" s="29">
        <f t="shared" si="5"/>
        <v>9.8612913305891146E-3</v>
      </c>
      <c r="W47" s="28">
        <f t="shared" si="6"/>
        <v>1874</v>
      </c>
      <c r="X47" s="28">
        <f t="shared" si="0"/>
        <v>1894.1645262061786</v>
      </c>
      <c r="Y47" s="28">
        <f t="shared" si="1"/>
        <v>1913.6785838250605</v>
      </c>
      <c r="Z47" s="28">
        <f t="shared" si="2"/>
        <v>1932.5421728566473</v>
      </c>
      <c r="AA47" s="28">
        <f t="shared" si="3"/>
        <v>1950.7552933009372</v>
      </c>
    </row>
    <row r="48" spans="1:27" x14ac:dyDescent="0.25">
      <c r="A48" s="1">
        <v>43</v>
      </c>
      <c r="B48" t="s">
        <v>265</v>
      </c>
      <c r="C48" s="14" t="s">
        <v>464</v>
      </c>
      <c r="D48" s="14" t="s">
        <v>460</v>
      </c>
      <c r="E48" s="5">
        <v>5311</v>
      </c>
      <c r="F48" s="5">
        <v>5343</v>
      </c>
      <c r="G48" s="5">
        <v>5387</v>
      </c>
      <c r="I48" s="28">
        <v>5336.6873968492118</v>
      </c>
      <c r="J48" s="28">
        <v>5399.1880720180043</v>
      </c>
      <c r="K48" s="28">
        <v>5459.3153038259561</v>
      </c>
      <c r="L48" s="28">
        <v>5517.8602400600148</v>
      </c>
      <c r="M48" s="28">
        <v>5574.8228807201795</v>
      </c>
      <c r="N48" s="28">
        <v>5629.8076519129781</v>
      </c>
      <c r="O48" s="28">
        <v>5682.8145536384091</v>
      </c>
      <c r="Q48" s="29">
        <f t="shared" si="4"/>
        <v>1.0723860589812366E-2</v>
      </c>
      <c r="R48" s="29">
        <f t="shared" si="9"/>
        <v>1.0323320668148185E-2</v>
      </c>
      <c r="S48" s="29">
        <f t="shared" si="9"/>
        <v>9.8630525792947742E-3</v>
      </c>
      <c r="T48" s="29">
        <f t="shared" si="9"/>
        <v>9.4154019111859794E-3</v>
      </c>
      <c r="U48" s="29">
        <f t="shared" si="5"/>
        <v>9.8672583862096461E-3</v>
      </c>
      <c r="W48" s="28">
        <f t="shared" si="6"/>
        <v>5387</v>
      </c>
      <c r="X48" s="28">
        <f t="shared" si="0"/>
        <v>5444.7694369973187</v>
      </c>
      <c r="Y48" s="28">
        <f t="shared" si="1"/>
        <v>5500.9775378595741</v>
      </c>
      <c r="Z48" s="28">
        <f t="shared" si="2"/>
        <v>5555.2339685530033</v>
      </c>
      <c r="AA48" s="28">
        <f t="shared" si="3"/>
        <v>5607.5387290776025</v>
      </c>
    </row>
    <row r="49" spans="1:27" x14ac:dyDescent="0.25">
      <c r="A49" s="1">
        <v>44</v>
      </c>
      <c r="B49" t="s">
        <v>267</v>
      </c>
      <c r="C49" s="14" t="s">
        <v>464</v>
      </c>
      <c r="D49" s="14" t="s">
        <v>460</v>
      </c>
      <c r="E49" s="5">
        <v>6008</v>
      </c>
      <c r="F49" s="5">
        <v>6065</v>
      </c>
      <c r="G49" s="5">
        <v>6138</v>
      </c>
      <c r="I49" s="28">
        <v>6088.9354712553759</v>
      </c>
      <c r="J49" s="28">
        <v>6159.5181853734839</v>
      </c>
      <c r="K49" s="28">
        <v>6228.9245209229557</v>
      </c>
      <c r="L49" s="28">
        <v>6295.5859731456121</v>
      </c>
      <c r="M49" s="28">
        <v>6360.2867944205436</v>
      </c>
      <c r="N49" s="28">
        <v>6423.0269847477512</v>
      </c>
      <c r="O49" s="28">
        <v>6483.4144179376872</v>
      </c>
      <c r="Q49" s="29">
        <f t="shared" si="4"/>
        <v>1.0701920050361921E-2</v>
      </c>
      <c r="R49" s="29">
        <f t="shared" si="9"/>
        <v>1.0277172220492053E-2</v>
      </c>
      <c r="S49" s="29">
        <f t="shared" si="9"/>
        <v>9.8643649815045014E-3</v>
      </c>
      <c r="T49" s="29">
        <f t="shared" si="9"/>
        <v>9.4017094017093857E-3</v>
      </c>
      <c r="U49" s="29">
        <f t="shared" si="5"/>
        <v>9.8477488679019794E-3</v>
      </c>
      <c r="W49" s="28">
        <f t="shared" si="6"/>
        <v>6138</v>
      </c>
      <c r="X49" s="28">
        <f t="shared" si="0"/>
        <v>6203.6883852691217</v>
      </c>
      <c r="Y49" s="28">
        <f t="shared" si="1"/>
        <v>6267.4447592067982</v>
      </c>
      <c r="Z49" s="28">
        <f t="shared" si="2"/>
        <v>6329.2691218130312</v>
      </c>
      <c r="AA49" s="28">
        <f t="shared" si="3"/>
        <v>6388.7750708215299</v>
      </c>
    </row>
    <row r="50" spans="1:27" x14ac:dyDescent="0.25">
      <c r="A50" s="1">
        <v>45</v>
      </c>
      <c r="B50" t="s">
        <v>269</v>
      </c>
      <c r="C50" s="14" t="s">
        <v>465</v>
      </c>
      <c r="D50" s="14" t="s">
        <v>458</v>
      </c>
      <c r="E50" s="5">
        <v>0</v>
      </c>
      <c r="F50" s="5">
        <v>0</v>
      </c>
      <c r="G50" s="5">
        <v>0</v>
      </c>
      <c r="I50" s="28"/>
      <c r="J50" s="28"/>
      <c r="K50" s="28"/>
      <c r="L50" s="28">
        <v>0</v>
      </c>
      <c r="M50" s="28">
        <v>0</v>
      </c>
      <c r="N50" s="28">
        <v>0</v>
      </c>
      <c r="O50" s="28">
        <v>0</v>
      </c>
      <c r="Q50" s="29"/>
      <c r="R50" s="29"/>
      <c r="S50" s="29"/>
      <c r="T50" s="29"/>
      <c r="U50" s="29"/>
      <c r="W50" s="28">
        <f t="shared" si="6"/>
        <v>0</v>
      </c>
      <c r="X50" s="28">
        <f t="shared" si="0"/>
        <v>0</v>
      </c>
      <c r="Y50" s="28">
        <f t="shared" si="1"/>
        <v>0</v>
      </c>
      <c r="Z50" s="28">
        <f t="shared" si="2"/>
        <v>0</v>
      </c>
      <c r="AA50" s="28">
        <f t="shared" si="3"/>
        <v>0</v>
      </c>
    </row>
    <row r="51" spans="1:27" x14ac:dyDescent="0.25">
      <c r="A51" s="1">
        <v>46</v>
      </c>
      <c r="B51" t="s">
        <v>271</v>
      </c>
      <c r="C51" s="14" t="s">
        <v>463</v>
      </c>
      <c r="D51" s="14" t="s">
        <v>460</v>
      </c>
      <c r="E51" s="5">
        <v>0</v>
      </c>
      <c r="F51" s="5">
        <v>0</v>
      </c>
      <c r="G51" s="5">
        <v>0</v>
      </c>
      <c r="I51" s="28"/>
      <c r="J51" s="28"/>
      <c r="K51" s="28"/>
      <c r="L51" s="28">
        <v>0</v>
      </c>
      <c r="M51" s="28">
        <v>0</v>
      </c>
      <c r="N51" s="28">
        <v>0</v>
      </c>
      <c r="O51" s="28">
        <v>0</v>
      </c>
      <c r="Q51" s="29"/>
      <c r="R51" s="29"/>
      <c r="S51" s="29"/>
      <c r="T51" s="29"/>
      <c r="U51" s="29"/>
      <c r="W51" s="28">
        <f t="shared" si="6"/>
        <v>0</v>
      </c>
      <c r="X51" s="28">
        <f t="shared" si="0"/>
        <v>0</v>
      </c>
      <c r="Y51" s="28">
        <f t="shared" si="1"/>
        <v>0</v>
      </c>
      <c r="Z51" s="28">
        <f t="shared" si="2"/>
        <v>0</v>
      </c>
      <c r="AA51" s="28">
        <f t="shared" si="3"/>
        <v>0</v>
      </c>
    </row>
    <row r="52" spans="1:27" x14ac:dyDescent="0.25">
      <c r="A52" s="1">
        <v>47</v>
      </c>
      <c r="B52" t="s">
        <v>273</v>
      </c>
      <c r="C52" s="14" t="s">
        <v>463</v>
      </c>
      <c r="D52" s="14" t="s">
        <v>459</v>
      </c>
      <c r="E52" s="5">
        <v>0</v>
      </c>
      <c r="F52" s="5">
        <v>0</v>
      </c>
      <c r="G52" s="5">
        <v>0</v>
      </c>
      <c r="I52" s="28"/>
      <c r="J52" s="28"/>
      <c r="K52" s="28"/>
      <c r="L52" s="28">
        <v>0</v>
      </c>
      <c r="M52" s="28">
        <v>0</v>
      </c>
      <c r="N52" s="28">
        <v>0</v>
      </c>
      <c r="O52" s="28">
        <v>1457.8515761821368</v>
      </c>
      <c r="Q52" s="29"/>
      <c r="R52" s="29"/>
      <c r="S52" s="29"/>
      <c r="T52" s="29"/>
      <c r="U52" s="29"/>
      <c r="W52" s="28">
        <f t="shared" si="6"/>
        <v>0</v>
      </c>
      <c r="X52" s="28">
        <f t="shared" si="0"/>
        <v>0</v>
      </c>
      <c r="Y52" s="28">
        <f t="shared" si="1"/>
        <v>0</v>
      </c>
      <c r="Z52" s="28">
        <f t="shared" si="2"/>
        <v>0</v>
      </c>
      <c r="AA52" s="28">
        <f t="shared" si="3"/>
        <v>1457.8515761821368</v>
      </c>
    </row>
    <row r="53" spans="1:27" x14ac:dyDescent="0.25">
      <c r="A53" s="1">
        <v>48</v>
      </c>
      <c r="B53" t="s">
        <v>274</v>
      </c>
      <c r="C53" s="14" t="s">
        <v>463</v>
      </c>
      <c r="D53" s="14" t="s">
        <v>459</v>
      </c>
      <c r="E53" s="5">
        <v>0</v>
      </c>
      <c r="F53" s="5">
        <v>0</v>
      </c>
      <c r="G53" s="5">
        <v>0</v>
      </c>
      <c r="I53" s="28"/>
      <c r="J53" s="28"/>
      <c r="K53" s="28"/>
      <c r="L53" s="28">
        <v>0</v>
      </c>
      <c r="M53" s="28">
        <v>0</v>
      </c>
      <c r="N53" s="28">
        <v>0</v>
      </c>
      <c r="O53" s="28">
        <v>0</v>
      </c>
      <c r="Q53" s="29"/>
      <c r="R53" s="29"/>
      <c r="S53" s="29"/>
      <c r="T53" s="29"/>
      <c r="U53" s="29"/>
      <c r="W53" s="28">
        <f t="shared" si="6"/>
        <v>0</v>
      </c>
      <c r="X53" s="28">
        <f t="shared" si="0"/>
        <v>0</v>
      </c>
      <c r="Y53" s="28">
        <f t="shared" si="1"/>
        <v>0</v>
      </c>
      <c r="Z53" s="28">
        <f t="shared" si="2"/>
        <v>0</v>
      </c>
      <c r="AA53" s="28">
        <f t="shared" si="3"/>
        <v>0</v>
      </c>
    </row>
    <row r="54" spans="1:27" x14ac:dyDescent="0.25">
      <c r="A54" s="1">
        <v>49</v>
      </c>
      <c r="B54" t="s">
        <v>275</v>
      </c>
      <c r="C54" s="14" t="s">
        <v>463</v>
      </c>
      <c r="D54" s="14" t="s">
        <v>459</v>
      </c>
      <c r="E54" s="5">
        <v>0</v>
      </c>
      <c r="F54" s="5">
        <v>0</v>
      </c>
      <c r="G54" s="5">
        <v>0</v>
      </c>
      <c r="I54" s="28"/>
      <c r="J54" s="28"/>
      <c r="K54" s="28"/>
      <c r="L54" s="28">
        <v>0</v>
      </c>
      <c r="M54" s="28">
        <v>0</v>
      </c>
      <c r="N54" s="28">
        <v>0</v>
      </c>
      <c r="O54" s="28">
        <v>0</v>
      </c>
      <c r="Q54" s="29"/>
      <c r="R54" s="29"/>
      <c r="S54" s="29"/>
      <c r="T54" s="29"/>
      <c r="U54" s="29"/>
      <c r="W54" s="28">
        <f t="shared" si="6"/>
        <v>0</v>
      </c>
      <c r="X54" s="28">
        <f t="shared" si="0"/>
        <v>0</v>
      </c>
      <c r="Y54" s="28">
        <f t="shared" si="1"/>
        <v>0</v>
      </c>
      <c r="Z54" s="28">
        <f t="shared" si="2"/>
        <v>0</v>
      </c>
      <c r="AA54" s="28">
        <f t="shared" si="3"/>
        <v>0</v>
      </c>
    </row>
    <row r="55" spans="1:27" x14ac:dyDescent="0.25">
      <c r="A55" s="1">
        <v>50</v>
      </c>
      <c r="B55" t="s">
        <v>276</v>
      </c>
      <c r="C55" s="14" t="s">
        <v>465</v>
      </c>
      <c r="D55" s="14" t="s">
        <v>458</v>
      </c>
      <c r="E55" s="5">
        <v>0</v>
      </c>
      <c r="F55" s="5">
        <v>0</v>
      </c>
      <c r="G55" s="5">
        <v>0</v>
      </c>
      <c r="I55" s="28"/>
      <c r="J55" s="28"/>
      <c r="K55" s="28"/>
      <c r="L55" s="28">
        <v>0</v>
      </c>
      <c r="M55" s="28">
        <v>0</v>
      </c>
      <c r="N55" s="28">
        <v>0</v>
      </c>
      <c r="O55" s="28">
        <v>0</v>
      </c>
      <c r="Q55" s="29"/>
      <c r="R55" s="29"/>
      <c r="S55" s="29"/>
      <c r="T55" s="29"/>
      <c r="U55" s="29"/>
      <c r="W55" s="28">
        <f t="shared" si="6"/>
        <v>0</v>
      </c>
      <c r="X55" s="28">
        <f t="shared" si="0"/>
        <v>0</v>
      </c>
      <c r="Y55" s="28">
        <f t="shared" si="1"/>
        <v>0</v>
      </c>
      <c r="Z55" s="28">
        <f t="shared" si="2"/>
        <v>0</v>
      </c>
      <c r="AA55" s="28">
        <f t="shared" si="3"/>
        <v>0</v>
      </c>
    </row>
    <row r="56" spans="1:27" x14ac:dyDescent="0.25">
      <c r="A56" s="1">
        <v>51</v>
      </c>
      <c r="B56" t="s">
        <v>277</v>
      </c>
      <c r="C56" s="14" t="s">
        <v>463</v>
      </c>
      <c r="D56" s="14" t="s">
        <v>459</v>
      </c>
      <c r="E56" s="5">
        <v>6331</v>
      </c>
      <c r="F56" s="5">
        <v>6469</v>
      </c>
      <c r="G56" s="5">
        <v>6584</v>
      </c>
      <c r="I56" s="28">
        <v>6298.2651444062139</v>
      </c>
      <c r="J56" s="28">
        <v>6371.9081951829849</v>
      </c>
      <c r="K56" s="28">
        <v>6442.9558961526436</v>
      </c>
      <c r="L56" s="28">
        <v>6512.3815034928575</v>
      </c>
      <c r="M56" s="28">
        <v>6579.211761025962</v>
      </c>
      <c r="N56" s="28">
        <v>6644.0955062037328</v>
      </c>
      <c r="O56" s="28">
        <v>6706.7083203002812</v>
      </c>
      <c r="Q56" s="29">
        <f t="shared" si="4"/>
        <v>1.0775427995971665E-2</v>
      </c>
      <c r="R56" s="29">
        <f>(M56-L56)/L56</f>
        <v>1.0262030487197453E-2</v>
      </c>
      <c r="S56" s="29">
        <f>(N56-M56)/M56</f>
        <v>9.8619329388560158E-3</v>
      </c>
      <c r="T56" s="29">
        <f>(O56-N56)/N56</f>
        <v>9.423828124999931E-3</v>
      </c>
      <c r="U56" s="29">
        <f t="shared" si="5"/>
        <v>9.8492638503511337E-3</v>
      </c>
      <c r="W56" s="28">
        <f t="shared" si="6"/>
        <v>6584</v>
      </c>
      <c r="X56" s="28">
        <f t="shared" si="0"/>
        <v>6654.9454179254781</v>
      </c>
      <c r="Y56" s="28">
        <f t="shared" si="1"/>
        <v>6723.2386706948646</v>
      </c>
      <c r="Z56" s="28">
        <f t="shared" si="2"/>
        <v>6789.5427995971813</v>
      </c>
      <c r="AA56" s="28">
        <f t="shared" si="3"/>
        <v>6853.526283987916</v>
      </c>
    </row>
    <row r="57" spans="1:27" x14ac:dyDescent="0.25">
      <c r="A57" s="1">
        <v>52</v>
      </c>
      <c r="B57" t="s">
        <v>278</v>
      </c>
      <c r="C57" s="14" t="s">
        <v>463</v>
      </c>
      <c r="D57" s="14" t="s">
        <v>458</v>
      </c>
      <c r="E57" s="5">
        <v>0</v>
      </c>
      <c r="F57" s="5">
        <v>0</v>
      </c>
      <c r="G57" s="5">
        <v>0</v>
      </c>
      <c r="I57" s="28"/>
      <c r="J57" s="28"/>
      <c r="K57" s="28"/>
      <c r="L57" s="28">
        <v>0</v>
      </c>
      <c r="M57" s="28">
        <v>0</v>
      </c>
      <c r="N57" s="28">
        <v>0</v>
      </c>
      <c r="O57" s="28">
        <v>0</v>
      </c>
      <c r="Q57" s="29"/>
      <c r="R57" s="29"/>
      <c r="S57" s="29"/>
      <c r="T57" s="29"/>
      <c r="U57" s="29"/>
      <c r="W57" s="28">
        <f t="shared" si="6"/>
        <v>0</v>
      </c>
      <c r="X57" s="28">
        <f t="shared" si="0"/>
        <v>0</v>
      </c>
      <c r="Y57" s="28">
        <f t="shared" si="1"/>
        <v>0</v>
      </c>
      <c r="Z57" s="28">
        <f t="shared" si="2"/>
        <v>0</v>
      </c>
      <c r="AA57" s="28">
        <f t="shared" si="3"/>
        <v>0</v>
      </c>
    </row>
    <row r="58" spans="1:27" x14ac:dyDescent="0.25">
      <c r="A58" s="1">
        <v>53</v>
      </c>
      <c r="B58" t="s">
        <v>279</v>
      </c>
      <c r="C58" s="14" t="s">
        <v>463</v>
      </c>
      <c r="D58" s="14" t="s">
        <v>458</v>
      </c>
      <c r="E58" s="5">
        <v>0</v>
      </c>
      <c r="F58" s="5">
        <v>0</v>
      </c>
      <c r="G58" s="5">
        <v>0</v>
      </c>
      <c r="I58" s="28"/>
      <c r="J58" s="28"/>
      <c r="K58" s="28"/>
      <c r="L58" s="28">
        <v>0</v>
      </c>
      <c r="M58" s="28">
        <v>0</v>
      </c>
      <c r="N58" s="28">
        <v>0</v>
      </c>
      <c r="O58" s="28">
        <v>0</v>
      </c>
      <c r="Q58" s="29"/>
      <c r="R58" s="29"/>
      <c r="S58" s="29"/>
      <c r="T58" s="29"/>
      <c r="U58" s="29"/>
      <c r="W58" s="28">
        <f t="shared" si="6"/>
        <v>0</v>
      </c>
      <c r="X58" s="28">
        <f t="shared" si="0"/>
        <v>0</v>
      </c>
      <c r="Y58" s="28">
        <f t="shared" si="1"/>
        <v>0</v>
      </c>
      <c r="Z58" s="28">
        <f t="shared" si="2"/>
        <v>0</v>
      </c>
      <c r="AA58" s="28">
        <f t="shared" si="3"/>
        <v>0</v>
      </c>
    </row>
    <row r="59" spans="1:27" x14ac:dyDescent="0.25">
      <c r="A59" s="1">
        <v>54</v>
      </c>
      <c r="B59" t="s">
        <v>280</v>
      </c>
      <c r="C59" s="14" t="s">
        <v>463</v>
      </c>
      <c r="D59" s="14" t="s">
        <v>460</v>
      </c>
      <c r="E59" s="5">
        <v>0</v>
      </c>
      <c r="F59" s="5">
        <v>0</v>
      </c>
      <c r="G59" s="5">
        <v>0</v>
      </c>
      <c r="I59" s="28"/>
      <c r="J59" s="28"/>
      <c r="K59" s="28"/>
      <c r="L59" s="28">
        <v>0</v>
      </c>
      <c r="M59" s="28">
        <v>0</v>
      </c>
      <c r="N59" s="28">
        <v>1392.2148648648647</v>
      </c>
      <c r="O59" s="28">
        <v>1405.2405405405407</v>
      </c>
      <c r="Q59" s="29"/>
      <c r="R59" s="29"/>
      <c r="S59" s="29"/>
      <c r="T59" s="29">
        <f>(O59-N59)/N59</f>
        <v>9.3560814529446371E-3</v>
      </c>
      <c r="U59" s="29">
        <f t="shared" si="5"/>
        <v>9.3560814529446371E-3</v>
      </c>
      <c r="W59" s="28">
        <f t="shared" si="6"/>
        <v>0</v>
      </c>
      <c r="X59" s="28">
        <f t="shared" si="0"/>
        <v>0</v>
      </c>
      <c r="Y59" s="28">
        <f t="shared" si="1"/>
        <v>0</v>
      </c>
      <c r="Z59" s="28">
        <f t="shared" si="2"/>
        <v>1392.2148648648647</v>
      </c>
      <c r="AA59" s="28">
        <f t="shared" si="3"/>
        <v>1405.2405405405407</v>
      </c>
    </row>
    <row r="60" spans="1:27" x14ac:dyDescent="0.25">
      <c r="A60" s="1">
        <v>55</v>
      </c>
      <c r="B60" t="s">
        <v>281</v>
      </c>
      <c r="C60" s="14" t="s">
        <v>465</v>
      </c>
      <c r="D60" s="14" t="s">
        <v>458</v>
      </c>
      <c r="E60" s="5">
        <v>0</v>
      </c>
      <c r="F60" s="5">
        <v>0</v>
      </c>
      <c r="G60" s="5">
        <v>0</v>
      </c>
      <c r="I60" s="28"/>
      <c r="J60" s="28"/>
      <c r="K60" s="28"/>
      <c r="L60" s="28">
        <v>0</v>
      </c>
      <c r="M60" s="28">
        <v>0</v>
      </c>
      <c r="N60" s="28">
        <v>0</v>
      </c>
      <c r="O60" s="28">
        <v>0</v>
      </c>
      <c r="Q60" s="29"/>
      <c r="R60" s="29"/>
      <c r="S60" s="29"/>
      <c r="T60" s="29"/>
      <c r="U60" s="29"/>
      <c r="W60" s="28">
        <f t="shared" si="6"/>
        <v>0</v>
      </c>
      <c r="X60" s="28">
        <f t="shared" si="0"/>
        <v>0</v>
      </c>
      <c r="Y60" s="28">
        <f t="shared" si="1"/>
        <v>0</v>
      </c>
      <c r="Z60" s="28">
        <f t="shared" si="2"/>
        <v>0</v>
      </c>
      <c r="AA60" s="28">
        <f t="shared" si="3"/>
        <v>0</v>
      </c>
    </row>
    <row r="61" spans="1:27" x14ac:dyDescent="0.25">
      <c r="A61" s="1">
        <v>56</v>
      </c>
      <c r="B61" t="s">
        <v>282</v>
      </c>
      <c r="C61" s="14" t="s">
        <v>463</v>
      </c>
      <c r="D61" s="14" t="s">
        <v>459</v>
      </c>
      <c r="E61" s="5">
        <v>0</v>
      </c>
      <c r="F61" s="5">
        <v>0</v>
      </c>
      <c r="G61" s="5">
        <v>0</v>
      </c>
      <c r="I61" s="28"/>
      <c r="J61" s="28"/>
      <c r="K61" s="28"/>
      <c r="L61" s="28">
        <v>0</v>
      </c>
      <c r="M61" s="28">
        <v>0</v>
      </c>
      <c r="N61" s="28">
        <v>0</v>
      </c>
      <c r="O61" s="28">
        <v>0</v>
      </c>
      <c r="Q61" s="29"/>
      <c r="R61" s="29"/>
      <c r="S61" s="29"/>
      <c r="T61" s="29"/>
      <c r="U61" s="29"/>
      <c r="W61" s="28">
        <f t="shared" si="6"/>
        <v>0</v>
      </c>
      <c r="X61" s="28">
        <f t="shared" si="0"/>
        <v>0</v>
      </c>
      <c r="Y61" s="28">
        <f t="shared" si="1"/>
        <v>0</v>
      </c>
      <c r="Z61" s="28">
        <f t="shared" si="2"/>
        <v>0</v>
      </c>
      <c r="AA61" s="28">
        <f t="shared" si="3"/>
        <v>0</v>
      </c>
    </row>
    <row r="62" spans="1:27" x14ac:dyDescent="0.25">
      <c r="A62" s="1">
        <v>57</v>
      </c>
      <c r="B62" t="s">
        <v>283</v>
      </c>
      <c r="C62" s="14" t="s">
        <v>463</v>
      </c>
      <c r="D62" s="14" t="s">
        <v>458</v>
      </c>
      <c r="E62" s="5">
        <v>9022</v>
      </c>
      <c r="F62" s="5">
        <v>9296</v>
      </c>
      <c r="G62" s="5">
        <v>9426</v>
      </c>
      <c r="I62" s="28">
        <v>8874.2691751085385</v>
      </c>
      <c r="J62" s="28">
        <v>8977.762662807525</v>
      </c>
      <c r="K62" s="28">
        <v>9078.0839363241685</v>
      </c>
      <c r="L62" s="28">
        <v>9175.629522431258</v>
      </c>
      <c r="M62" s="28">
        <v>9270.0028943560046</v>
      </c>
      <c r="N62" s="28">
        <v>9361.2040520984083</v>
      </c>
      <c r="O62" s="28">
        <v>9449.629522431258</v>
      </c>
      <c r="Q62" s="29">
        <f t="shared" si="4"/>
        <v>1.0745173407879614E-2</v>
      </c>
      <c r="R62" s="29">
        <f t="shared" ref="R62:T64" si="10">(M62-L62)/L62</f>
        <v>1.0285220397579934E-2</v>
      </c>
      <c r="S62" s="29">
        <f t="shared" si="10"/>
        <v>9.8383095217727534E-3</v>
      </c>
      <c r="T62" s="29">
        <f t="shared" si="10"/>
        <v>9.44595052524555E-3</v>
      </c>
      <c r="U62" s="29">
        <f t="shared" si="5"/>
        <v>9.8564934815327451E-3</v>
      </c>
      <c r="W62" s="28">
        <f t="shared" si="6"/>
        <v>9426</v>
      </c>
      <c r="X62" s="28">
        <f t="shared" si="0"/>
        <v>9527.2840045426728</v>
      </c>
      <c r="Y62" s="28">
        <f t="shared" si="1"/>
        <v>9625.2742203197322</v>
      </c>
      <c r="Z62" s="28">
        <f t="shared" si="2"/>
        <v>9719.9706473311762</v>
      </c>
      <c r="AA62" s="28">
        <f t="shared" si="3"/>
        <v>9811.785009172705</v>
      </c>
    </row>
    <row r="63" spans="1:27" x14ac:dyDescent="0.25">
      <c r="A63" s="1">
        <v>58</v>
      </c>
      <c r="B63" t="s">
        <v>284</v>
      </c>
      <c r="C63" s="14" t="s">
        <v>463</v>
      </c>
      <c r="D63" s="14" t="s">
        <v>460</v>
      </c>
      <c r="E63" s="5">
        <v>0</v>
      </c>
      <c r="F63" s="5">
        <v>0</v>
      </c>
      <c r="G63" s="5">
        <v>0</v>
      </c>
      <c r="I63" s="28"/>
      <c r="J63" s="28"/>
      <c r="K63" s="28"/>
      <c r="L63" s="28">
        <v>1773.7119951595826</v>
      </c>
      <c r="M63" s="28">
        <v>3583.8314929662683</v>
      </c>
      <c r="N63" s="28">
        <v>3618.7006504310993</v>
      </c>
      <c r="O63" s="28">
        <v>3653.057026168507</v>
      </c>
      <c r="Q63" s="29"/>
      <c r="R63" s="29">
        <f t="shared" si="10"/>
        <v>1.0205261636311072</v>
      </c>
      <c r="S63" s="29">
        <f t="shared" si="10"/>
        <v>9.7295750465015516E-3</v>
      </c>
      <c r="T63" s="29">
        <f t="shared" si="10"/>
        <v>9.4941193141562519E-3</v>
      </c>
      <c r="U63" s="29">
        <f t="shared" si="5"/>
        <v>0.34658328599725502</v>
      </c>
      <c r="W63" s="28">
        <f t="shared" si="6"/>
        <v>0</v>
      </c>
      <c r="X63" s="28">
        <f t="shared" si="0"/>
        <v>1773.7119951595826</v>
      </c>
      <c r="Y63" s="28">
        <f t="shared" si="1"/>
        <v>3583.8314929662683</v>
      </c>
      <c r="Z63" s="28">
        <f t="shared" si="2"/>
        <v>3618.7006504310993</v>
      </c>
      <c r="AA63" s="28">
        <f t="shared" si="3"/>
        <v>3653.057026168507</v>
      </c>
    </row>
    <row r="64" spans="1:27" x14ac:dyDescent="0.25">
      <c r="A64" s="1">
        <v>59</v>
      </c>
      <c r="B64" t="s">
        <v>285</v>
      </c>
      <c r="C64" s="14" t="s">
        <v>463</v>
      </c>
      <c r="D64" s="14" t="s">
        <v>459</v>
      </c>
      <c r="E64" s="5">
        <v>11774</v>
      </c>
      <c r="F64" s="5">
        <v>11890</v>
      </c>
      <c r="G64" s="5">
        <v>11869</v>
      </c>
      <c r="I64" s="28">
        <v>11678.962279364077</v>
      </c>
      <c r="J64" s="28">
        <v>11814.879406145377</v>
      </c>
      <c r="K64" s="28">
        <v>11947.155895602178</v>
      </c>
      <c r="L64" s="28">
        <v>12075.387232476205</v>
      </c>
      <c r="M64" s="28">
        <v>12887.601508532622</v>
      </c>
      <c r="N64" s="28">
        <v>13709.321991871924</v>
      </c>
      <c r="O64" s="28">
        <v>14540.100748614543</v>
      </c>
      <c r="Q64" s="29">
        <f t="shared" si="4"/>
        <v>1.0733210313362506E-2</v>
      </c>
      <c r="R64" s="29">
        <f t="shared" si="10"/>
        <v>6.7261965220626899E-2</v>
      </c>
      <c r="S64" s="29">
        <f t="shared" si="10"/>
        <v>6.3760544023281435E-2</v>
      </c>
      <c r="T64" s="29">
        <f t="shared" si="10"/>
        <v>6.0599550965042347E-2</v>
      </c>
      <c r="U64" s="29">
        <f t="shared" si="5"/>
        <v>6.3874020069650234E-2</v>
      </c>
      <c r="W64" s="28">
        <f t="shared" si="6"/>
        <v>11869</v>
      </c>
      <c r="X64" s="28">
        <f t="shared" si="0"/>
        <v>11996.3924732093</v>
      </c>
      <c r="Y64" s="28">
        <f t="shared" si="1"/>
        <v>12803.293406515295</v>
      </c>
      <c r="Z64" s="28">
        <f t="shared" si="2"/>
        <v>13619.638359404402</v>
      </c>
      <c r="AA64" s="28">
        <f t="shared" si="3"/>
        <v>14444.982328290575</v>
      </c>
    </row>
    <row r="65" spans="1:27" x14ac:dyDescent="0.25">
      <c r="A65" s="1">
        <v>60</v>
      </c>
      <c r="B65" t="s">
        <v>286</v>
      </c>
      <c r="C65" s="14" t="s">
        <v>463</v>
      </c>
      <c r="D65" s="14" t="s">
        <v>459</v>
      </c>
      <c r="E65" s="5">
        <v>0</v>
      </c>
      <c r="F65" s="5">
        <v>0</v>
      </c>
      <c r="G65" s="5">
        <v>0</v>
      </c>
      <c r="I65" s="28"/>
      <c r="J65" s="28"/>
      <c r="K65" s="28"/>
      <c r="L65" s="28">
        <v>0</v>
      </c>
      <c r="M65" s="28">
        <v>0</v>
      </c>
      <c r="N65" s="28">
        <v>0</v>
      </c>
      <c r="O65" s="28">
        <v>0</v>
      </c>
      <c r="Q65" s="29"/>
      <c r="R65" s="29"/>
      <c r="S65" s="29"/>
      <c r="T65" s="29"/>
      <c r="U65" s="29"/>
      <c r="W65" s="28">
        <f t="shared" si="6"/>
        <v>0</v>
      </c>
      <c r="X65" s="28">
        <f t="shared" si="0"/>
        <v>0</v>
      </c>
      <c r="Y65" s="28">
        <f t="shared" si="1"/>
        <v>0</v>
      </c>
      <c r="Z65" s="28">
        <f t="shared" si="2"/>
        <v>0</v>
      </c>
      <c r="AA65" s="28">
        <f t="shared" si="3"/>
        <v>0</v>
      </c>
    </row>
    <row r="66" spans="1:27" x14ac:dyDescent="0.25">
      <c r="A66" s="1">
        <v>61</v>
      </c>
      <c r="B66" t="s">
        <v>287</v>
      </c>
      <c r="C66" s="14" t="s">
        <v>463</v>
      </c>
      <c r="D66" s="14" t="s">
        <v>460</v>
      </c>
      <c r="E66" s="5">
        <v>0</v>
      </c>
      <c r="F66" s="5">
        <v>0</v>
      </c>
      <c r="G66" s="5">
        <v>0</v>
      </c>
      <c r="I66" s="28"/>
      <c r="J66" s="28"/>
      <c r="K66" s="28"/>
      <c r="L66" s="28">
        <v>0</v>
      </c>
      <c r="M66" s="28">
        <v>0</v>
      </c>
      <c r="N66" s="28">
        <v>0</v>
      </c>
      <c r="O66" s="28">
        <v>0</v>
      </c>
      <c r="Q66" s="29"/>
      <c r="R66" s="29"/>
      <c r="S66" s="29"/>
      <c r="T66" s="29"/>
      <c r="U66" s="29"/>
      <c r="W66" s="28">
        <f t="shared" si="6"/>
        <v>0</v>
      </c>
      <c r="X66" s="28">
        <f t="shared" si="0"/>
        <v>0</v>
      </c>
      <c r="Y66" s="28">
        <f t="shared" si="1"/>
        <v>0</v>
      </c>
      <c r="Z66" s="28">
        <f t="shared" si="2"/>
        <v>0</v>
      </c>
      <c r="AA66" s="28">
        <f t="shared" si="3"/>
        <v>0</v>
      </c>
    </row>
    <row r="67" spans="1:27" x14ac:dyDescent="0.25">
      <c r="A67" s="1">
        <v>62</v>
      </c>
      <c r="B67" t="s">
        <v>288</v>
      </c>
      <c r="C67" s="14" t="s">
        <v>463</v>
      </c>
      <c r="D67" s="14" t="s">
        <v>459</v>
      </c>
      <c r="E67" s="5">
        <v>3028</v>
      </c>
      <c r="F67" s="5">
        <v>3048</v>
      </c>
      <c r="G67" s="5">
        <v>3075</v>
      </c>
      <c r="I67" s="28">
        <v>3042.4207563333739</v>
      </c>
      <c r="J67" s="28">
        <v>3077.7378533839187</v>
      </c>
      <c r="K67" s="28">
        <v>3112.3191775792434</v>
      </c>
      <c r="L67" s="28">
        <v>3145.796842491739</v>
      </c>
      <c r="M67" s="28">
        <v>3177.8029616937952</v>
      </c>
      <c r="N67" s="28">
        <v>3209.4411944682415</v>
      </c>
      <c r="O67" s="28">
        <v>3239.607881532248</v>
      </c>
      <c r="Q67" s="29">
        <f t="shared" si="4"/>
        <v>1.0756501182033154E-2</v>
      </c>
      <c r="R67" s="29">
        <f t="shared" ref="R67:T68" si="11">(M67-L67)/L67</f>
        <v>1.0174248625891755E-2</v>
      </c>
      <c r="S67" s="29">
        <f t="shared" si="11"/>
        <v>9.9560083352628354E-3</v>
      </c>
      <c r="T67" s="29">
        <f t="shared" si="11"/>
        <v>9.3993580926179567E-3</v>
      </c>
      <c r="U67" s="29">
        <f t="shared" si="5"/>
        <v>9.8432050179241837E-3</v>
      </c>
      <c r="W67" s="28">
        <f t="shared" si="6"/>
        <v>3075</v>
      </c>
      <c r="X67" s="28">
        <f t="shared" si="0"/>
        <v>3108.0762411347519</v>
      </c>
      <c r="Y67" s="28">
        <f t="shared" si="1"/>
        <v>3139.6985815602839</v>
      </c>
      <c r="Z67" s="28">
        <f t="shared" si="2"/>
        <v>3170.9574468085107</v>
      </c>
      <c r="AA67" s="28">
        <f t="shared" si="3"/>
        <v>3200.7624113475172</v>
      </c>
    </row>
    <row r="68" spans="1:27" x14ac:dyDescent="0.25">
      <c r="A68" s="1">
        <v>63</v>
      </c>
      <c r="B68" t="s">
        <v>289</v>
      </c>
      <c r="C68" s="14" t="s">
        <v>463</v>
      </c>
      <c r="D68" s="14" t="s">
        <v>459</v>
      </c>
      <c r="E68" s="5">
        <v>8738</v>
      </c>
      <c r="F68" s="5">
        <v>8853</v>
      </c>
      <c r="G68" s="5">
        <v>8863</v>
      </c>
      <c r="I68" s="28">
        <v>8470.4658022885305</v>
      </c>
      <c r="J68" s="28">
        <v>9007.2972410208513</v>
      </c>
      <c r="K68" s="28">
        <v>10018.7539271358</v>
      </c>
      <c r="L68" s="28">
        <v>11046.958044219098</v>
      </c>
      <c r="M68" s="28">
        <v>12090.60505554269</v>
      </c>
      <c r="N68" s="28">
        <v>13148.989806118429</v>
      </c>
      <c r="O68" s="28">
        <v>13273.132341780678</v>
      </c>
      <c r="Q68" s="29">
        <f t="shared" si="4"/>
        <v>0.10262794400992391</v>
      </c>
      <c r="R68" s="29">
        <f t="shared" si="11"/>
        <v>9.4473701008553665E-2</v>
      </c>
      <c r="S68" s="29">
        <f t="shared" si="11"/>
        <v>8.7537782080686175E-2</v>
      </c>
      <c r="T68" s="29">
        <f t="shared" si="11"/>
        <v>9.44122229104505E-3</v>
      </c>
      <c r="U68" s="29">
        <f t="shared" si="5"/>
        <v>6.3817568460094967E-2</v>
      </c>
      <c r="W68" s="28">
        <f t="shared" si="6"/>
        <v>8863</v>
      </c>
      <c r="X68" s="28">
        <f t="shared" si="0"/>
        <v>9772.591467759954</v>
      </c>
      <c r="Y68" s="28">
        <f t="shared" si="1"/>
        <v>10695.844352163851</v>
      </c>
      <c r="Z68" s="28">
        <f t="shared" si="2"/>
        <v>11632.134844232509</v>
      </c>
      <c r="AA68" s="28">
        <f t="shared" si="3"/>
        <v>11741.956415016321</v>
      </c>
    </row>
    <row r="69" spans="1:27" x14ac:dyDescent="0.25">
      <c r="A69" s="1">
        <v>64</v>
      </c>
      <c r="B69" t="s">
        <v>290</v>
      </c>
      <c r="C69" s="14" t="s">
        <v>463</v>
      </c>
      <c r="D69" s="14" t="s">
        <v>459</v>
      </c>
      <c r="E69" s="5">
        <v>0</v>
      </c>
      <c r="F69" s="5">
        <v>0</v>
      </c>
      <c r="G69" s="5">
        <v>0</v>
      </c>
      <c r="I69" s="28"/>
      <c r="J69" s="28"/>
      <c r="K69" s="28"/>
      <c r="L69" s="28">
        <v>0</v>
      </c>
      <c r="M69" s="28">
        <v>0</v>
      </c>
      <c r="N69" s="28">
        <v>0</v>
      </c>
      <c r="O69" s="28">
        <v>0</v>
      </c>
      <c r="Q69" s="29"/>
      <c r="R69" s="29"/>
      <c r="S69" s="29"/>
      <c r="T69" s="29"/>
      <c r="U69" s="29"/>
      <c r="W69" s="28">
        <f t="shared" si="6"/>
        <v>0</v>
      </c>
      <c r="X69" s="28">
        <f t="shared" si="0"/>
        <v>0</v>
      </c>
      <c r="Y69" s="28">
        <f t="shared" si="1"/>
        <v>0</v>
      </c>
      <c r="Z69" s="28">
        <f t="shared" si="2"/>
        <v>0</v>
      </c>
      <c r="AA69" s="28">
        <f t="shared" si="3"/>
        <v>0</v>
      </c>
    </row>
    <row r="70" spans="1:27" x14ac:dyDescent="0.25">
      <c r="A70" s="1">
        <v>65</v>
      </c>
      <c r="B70" t="s">
        <v>291</v>
      </c>
      <c r="C70" s="14" t="s">
        <v>463</v>
      </c>
      <c r="D70" s="14" t="s">
        <v>458</v>
      </c>
      <c r="E70" s="5">
        <v>0</v>
      </c>
      <c r="F70" s="5">
        <v>0</v>
      </c>
      <c r="G70" s="5">
        <v>0</v>
      </c>
      <c r="I70" s="28"/>
      <c r="J70" s="28"/>
      <c r="K70" s="28"/>
      <c r="L70" s="28">
        <v>2509.4419470371176</v>
      </c>
      <c r="M70" s="28">
        <v>5070.5891903624924</v>
      </c>
      <c r="N70" s="28">
        <v>5120.559409594096</v>
      </c>
      <c r="O70" s="28">
        <v>5168.7945517690478</v>
      </c>
      <c r="Q70" s="29"/>
      <c r="R70" s="29">
        <f>(M70-L70)/L70</f>
        <v>1.0206043006291918</v>
      </c>
      <c r="S70" s="29">
        <f>(N70-M70)/M70</f>
        <v>9.8549137695044114E-3</v>
      </c>
      <c r="T70" s="29">
        <f>(O70-N70)/N70</f>
        <v>9.4198969910546035E-3</v>
      </c>
      <c r="U70" s="29">
        <f t="shared" si="5"/>
        <v>0.34662637046325023</v>
      </c>
      <c r="W70" s="28">
        <f t="shared" si="6"/>
        <v>0</v>
      </c>
      <c r="X70" s="28">
        <f t="shared" ref="X70:X133" si="12">IF($G70=0,L70,G70*(1+$Q70))</f>
        <v>2509.4419470371176</v>
      </c>
      <c r="Y70" s="28">
        <f t="shared" ref="Y70:Y133" si="13">IF($G70=0,M70,X70*(1+R70))</f>
        <v>5070.5891903624924</v>
      </c>
      <c r="Z70" s="28">
        <f t="shared" ref="Z70:Z133" si="14">IF($G70=0,N70,Y70*(1+S70))</f>
        <v>5120.559409594096</v>
      </c>
      <c r="AA70" s="28">
        <f t="shared" ref="AA70:AA133" si="15">IF($G70=0,O70,Z70*(1+T70))</f>
        <v>5168.7945517690478</v>
      </c>
    </row>
    <row r="71" spans="1:27" x14ac:dyDescent="0.25">
      <c r="A71" s="1">
        <v>66</v>
      </c>
      <c r="B71" t="s">
        <v>292</v>
      </c>
      <c r="C71" s="14" t="s">
        <v>464</v>
      </c>
      <c r="D71" s="14" t="s">
        <v>460</v>
      </c>
      <c r="E71" s="5">
        <v>0</v>
      </c>
      <c r="F71" s="5">
        <v>0</v>
      </c>
      <c r="G71" s="5">
        <v>0</v>
      </c>
      <c r="I71" s="28"/>
      <c r="J71" s="28"/>
      <c r="K71" s="28"/>
      <c r="L71" s="28">
        <v>0</v>
      </c>
      <c r="M71" s="28">
        <v>0</v>
      </c>
      <c r="N71" s="28">
        <v>0</v>
      </c>
      <c r="O71" s="28">
        <v>0</v>
      </c>
      <c r="Q71" s="29"/>
      <c r="R71" s="29"/>
      <c r="S71" s="29"/>
      <c r="T71" s="29"/>
      <c r="U71" s="29"/>
      <c r="W71" s="28">
        <f t="shared" ref="W71:W134" si="16">G71</f>
        <v>0</v>
      </c>
      <c r="X71" s="28">
        <f t="shared" si="12"/>
        <v>0</v>
      </c>
      <c r="Y71" s="28">
        <f t="shared" si="13"/>
        <v>0</v>
      </c>
      <c r="Z71" s="28">
        <f t="shared" si="14"/>
        <v>0</v>
      </c>
      <c r="AA71" s="28">
        <f t="shared" si="15"/>
        <v>0</v>
      </c>
    </row>
    <row r="72" spans="1:27" x14ac:dyDescent="0.25">
      <c r="A72" s="1">
        <v>67</v>
      </c>
      <c r="B72" t="s">
        <v>293</v>
      </c>
      <c r="C72" s="14" t="s">
        <v>463</v>
      </c>
      <c r="D72" s="14" t="s">
        <v>459</v>
      </c>
      <c r="E72" s="5">
        <v>0</v>
      </c>
      <c r="F72" s="5">
        <v>0</v>
      </c>
      <c r="G72" s="5">
        <v>0</v>
      </c>
      <c r="I72" s="28"/>
      <c r="J72" s="28"/>
      <c r="K72" s="28"/>
      <c r="L72" s="28">
        <v>0</v>
      </c>
      <c r="M72" s="28">
        <v>0</v>
      </c>
      <c r="N72" s="28">
        <v>0</v>
      </c>
      <c r="O72" s="28">
        <v>0</v>
      </c>
      <c r="Q72" s="29"/>
      <c r="R72" s="29"/>
      <c r="S72" s="29"/>
      <c r="T72" s="29"/>
      <c r="U72" s="29"/>
      <c r="W72" s="28">
        <f t="shared" si="16"/>
        <v>0</v>
      </c>
      <c r="X72" s="28">
        <f t="shared" si="12"/>
        <v>0</v>
      </c>
      <c r="Y72" s="28">
        <f t="shared" si="13"/>
        <v>0</v>
      </c>
      <c r="Z72" s="28">
        <f t="shared" si="14"/>
        <v>0</v>
      </c>
      <c r="AA72" s="28">
        <f t="shared" si="15"/>
        <v>0</v>
      </c>
    </row>
    <row r="73" spans="1:27" x14ac:dyDescent="0.25">
      <c r="A73" s="1">
        <v>68</v>
      </c>
      <c r="B73" t="s">
        <v>294</v>
      </c>
      <c r="C73" s="14" t="s">
        <v>463</v>
      </c>
      <c r="D73" s="14" t="s">
        <v>459</v>
      </c>
      <c r="E73" s="5">
        <v>0</v>
      </c>
      <c r="F73" s="5">
        <v>0</v>
      </c>
      <c r="G73" s="5">
        <v>0</v>
      </c>
      <c r="I73" s="28"/>
      <c r="J73" s="28"/>
      <c r="K73" s="28"/>
      <c r="L73" s="28">
        <v>0</v>
      </c>
      <c r="M73" s="28">
        <v>0</v>
      </c>
      <c r="N73" s="28">
        <v>0</v>
      </c>
      <c r="O73" s="28">
        <v>0</v>
      </c>
      <c r="Q73" s="29"/>
      <c r="R73" s="29"/>
      <c r="S73" s="29"/>
      <c r="T73" s="29"/>
      <c r="U73" s="29"/>
      <c r="W73" s="28">
        <f t="shared" si="16"/>
        <v>0</v>
      </c>
      <c r="X73" s="28">
        <f t="shared" si="12"/>
        <v>0</v>
      </c>
      <c r="Y73" s="28">
        <f t="shared" si="13"/>
        <v>0</v>
      </c>
      <c r="Z73" s="28">
        <f t="shared" si="14"/>
        <v>0</v>
      </c>
      <c r="AA73" s="28">
        <f t="shared" si="15"/>
        <v>0</v>
      </c>
    </row>
    <row r="74" spans="1:27" x14ac:dyDescent="0.25">
      <c r="A74" s="1">
        <v>69</v>
      </c>
      <c r="B74" t="s">
        <v>295</v>
      </c>
      <c r="C74" s="14" t="s">
        <v>465</v>
      </c>
      <c r="D74" s="14" t="s">
        <v>458</v>
      </c>
      <c r="E74" s="5">
        <v>0</v>
      </c>
      <c r="F74" s="5">
        <v>0</v>
      </c>
      <c r="G74" s="5">
        <v>0</v>
      </c>
      <c r="I74" s="28"/>
      <c r="J74" s="28"/>
      <c r="K74" s="28"/>
      <c r="L74" s="28">
        <v>0</v>
      </c>
      <c r="M74" s="28">
        <v>0</v>
      </c>
      <c r="N74" s="28">
        <v>0</v>
      </c>
      <c r="O74" s="28">
        <v>0</v>
      </c>
      <c r="Q74" s="29"/>
      <c r="R74" s="29"/>
      <c r="S74" s="29"/>
      <c r="T74" s="29"/>
      <c r="U74" s="29"/>
      <c r="W74" s="28">
        <f t="shared" si="16"/>
        <v>0</v>
      </c>
      <c r="X74" s="28">
        <f t="shared" si="12"/>
        <v>0</v>
      </c>
      <c r="Y74" s="28">
        <f t="shared" si="13"/>
        <v>0</v>
      </c>
      <c r="Z74" s="28">
        <f t="shared" si="14"/>
        <v>0</v>
      </c>
      <c r="AA74" s="28">
        <f t="shared" si="15"/>
        <v>0</v>
      </c>
    </row>
    <row r="75" spans="1:27" x14ac:dyDescent="0.25">
      <c r="A75" s="1">
        <v>70</v>
      </c>
      <c r="B75" t="s">
        <v>296</v>
      </c>
      <c r="C75" s="14" t="s">
        <v>463</v>
      </c>
      <c r="D75" s="14" t="s">
        <v>459</v>
      </c>
      <c r="E75" s="5">
        <v>0</v>
      </c>
      <c r="F75" s="5">
        <v>0</v>
      </c>
      <c r="G75" s="5">
        <v>0</v>
      </c>
      <c r="I75" s="28"/>
      <c r="J75" s="28"/>
      <c r="K75" s="28"/>
      <c r="L75" s="28">
        <v>0</v>
      </c>
      <c r="M75" s="28">
        <v>0</v>
      </c>
      <c r="N75" s="28">
        <v>0</v>
      </c>
      <c r="O75" s="28">
        <v>0</v>
      </c>
      <c r="Q75" s="29"/>
      <c r="R75" s="29"/>
      <c r="S75" s="29"/>
      <c r="T75" s="29"/>
      <c r="U75" s="29"/>
      <c r="W75" s="28">
        <f t="shared" si="16"/>
        <v>0</v>
      </c>
      <c r="X75" s="28">
        <f t="shared" si="12"/>
        <v>0</v>
      </c>
      <c r="Y75" s="28">
        <f t="shared" si="13"/>
        <v>0</v>
      </c>
      <c r="Z75" s="28">
        <f t="shared" si="14"/>
        <v>0</v>
      </c>
      <c r="AA75" s="28">
        <f t="shared" si="15"/>
        <v>0</v>
      </c>
    </row>
    <row r="76" spans="1:27" x14ac:dyDescent="0.25">
      <c r="A76" s="1">
        <v>71</v>
      </c>
      <c r="B76" t="s">
        <v>297</v>
      </c>
      <c r="C76" s="14" t="s">
        <v>463</v>
      </c>
      <c r="D76" s="14" t="s">
        <v>460</v>
      </c>
      <c r="E76" s="5">
        <v>0</v>
      </c>
      <c r="F76" s="5">
        <v>0</v>
      </c>
      <c r="G76" s="5">
        <v>0</v>
      </c>
      <c r="I76" s="28"/>
      <c r="J76" s="28"/>
      <c r="K76" s="28">
        <v>829.22907488986789</v>
      </c>
      <c r="L76" s="28">
        <v>838.30270610446826</v>
      </c>
      <c r="M76" s="28">
        <v>846.87224669603529</v>
      </c>
      <c r="N76" s="28">
        <v>855.44178728760232</v>
      </c>
      <c r="O76" s="28">
        <v>863.50723725613591</v>
      </c>
      <c r="Q76" s="29">
        <f t="shared" ref="Q76:Q133" si="17">(L76-K76)/K76</f>
        <v>1.094224924012157E-2</v>
      </c>
      <c r="R76" s="29">
        <f>(M76-L76)/L76</f>
        <v>1.0222489476849079E-2</v>
      </c>
      <c r="S76" s="29">
        <f>(N76-M76)/M76</f>
        <v>1.011904761904763E-2</v>
      </c>
      <c r="T76" s="29">
        <f>(O76-N76)/N76</f>
        <v>9.4284030642308968E-3</v>
      </c>
      <c r="U76" s="29">
        <f t="shared" ref="U76:U133" si="18">AVERAGE(R76:T76)</f>
        <v>9.9233133867092007E-3</v>
      </c>
      <c r="W76" s="28">
        <f t="shared" si="16"/>
        <v>0</v>
      </c>
      <c r="X76" s="28">
        <f t="shared" si="12"/>
        <v>838.30270610446826</v>
      </c>
      <c r="Y76" s="28">
        <f t="shared" si="13"/>
        <v>846.87224669603529</v>
      </c>
      <c r="Z76" s="28">
        <f t="shared" si="14"/>
        <v>855.44178728760232</v>
      </c>
      <c r="AA76" s="28">
        <f t="shared" si="15"/>
        <v>863.50723725613591</v>
      </c>
    </row>
    <row r="77" spans="1:27" x14ac:dyDescent="0.25">
      <c r="A77" s="1">
        <v>72</v>
      </c>
      <c r="B77" t="s">
        <v>298</v>
      </c>
      <c r="C77" s="14" t="s">
        <v>463</v>
      </c>
      <c r="D77" s="14" t="s">
        <v>459</v>
      </c>
      <c r="E77" s="5">
        <v>0</v>
      </c>
      <c r="F77" s="5">
        <v>0</v>
      </c>
      <c r="G77" s="5">
        <v>0</v>
      </c>
      <c r="I77" s="28"/>
      <c r="J77" s="28"/>
      <c r="K77" s="28"/>
      <c r="L77" s="28">
        <v>0</v>
      </c>
      <c r="M77" s="28">
        <v>0</v>
      </c>
      <c r="N77" s="28">
        <v>0</v>
      </c>
      <c r="O77" s="28">
        <v>0</v>
      </c>
      <c r="Q77" s="29"/>
      <c r="R77" s="29"/>
      <c r="S77" s="29"/>
      <c r="T77" s="29"/>
      <c r="U77" s="29"/>
      <c r="W77" s="28">
        <f t="shared" si="16"/>
        <v>0</v>
      </c>
      <c r="X77" s="28">
        <f t="shared" si="12"/>
        <v>0</v>
      </c>
      <c r="Y77" s="28">
        <f t="shared" si="13"/>
        <v>0</v>
      </c>
      <c r="Z77" s="28">
        <f t="shared" si="14"/>
        <v>0</v>
      </c>
      <c r="AA77" s="28">
        <f t="shared" si="15"/>
        <v>0</v>
      </c>
    </row>
    <row r="78" spans="1:27" x14ac:dyDescent="0.25">
      <c r="A78" s="1">
        <v>73</v>
      </c>
      <c r="B78" t="s">
        <v>299</v>
      </c>
      <c r="C78" s="14" t="s">
        <v>464</v>
      </c>
      <c r="D78" s="14" t="s">
        <v>460</v>
      </c>
      <c r="E78" s="5">
        <v>0</v>
      </c>
      <c r="F78" s="5">
        <v>0</v>
      </c>
      <c r="G78" s="5">
        <v>0</v>
      </c>
      <c r="I78" s="28"/>
      <c r="J78" s="28"/>
      <c r="K78" s="28"/>
      <c r="L78" s="28">
        <v>0</v>
      </c>
      <c r="M78" s="28">
        <v>0</v>
      </c>
      <c r="N78" s="28">
        <v>0</v>
      </c>
      <c r="O78" s="28">
        <v>0</v>
      </c>
      <c r="Q78" s="29"/>
      <c r="R78" s="29"/>
      <c r="S78" s="29"/>
      <c r="T78" s="29"/>
      <c r="U78" s="29"/>
      <c r="W78" s="28">
        <f t="shared" si="16"/>
        <v>0</v>
      </c>
      <c r="X78" s="28">
        <f t="shared" si="12"/>
        <v>0</v>
      </c>
      <c r="Y78" s="28">
        <f t="shared" si="13"/>
        <v>0</v>
      </c>
      <c r="Z78" s="28">
        <f t="shared" si="14"/>
        <v>0</v>
      </c>
      <c r="AA78" s="28">
        <f t="shared" si="15"/>
        <v>0</v>
      </c>
    </row>
    <row r="79" spans="1:27" x14ac:dyDescent="0.25">
      <c r="A79" s="1">
        <v>74</v>
      </c>
      <c r="B79" t="s">
        <v>300</v>
      </c>
      <c r="C79" s="14" t="s">
        <v>463</v>
      </c>
      <c r="D79" s="14" t="s">
        <v>460</v>
      </c>
      <c r="E79" s="5">
        <v>0</v>
      </c>
      <c r="F79" s="5">
        <v>0</v>
      </c>
      <c r="G79" s="5">
        <v>0</v>
      </c>
      <c r="I79" s="28"/>
      <c r="J79" s="28"/>
      <c r="K79" s="28"/>
      <c r="L79" s="28">
        <v>0</v>
      </c>
      <c r="M79" s="28">
        <v>0</v>
      </c>
      <c r="N79" s="28">
        <v>0</v>
      </c>
      <c r="O79" s="28">
        <v>0</v>
      </c>
      <c r="Q79" s="29"/>
      <c r="R79" s="29"/>
      <c r="S79" s="29"/>
      <c r="T79" s="29"/>
      <c r="U79" s="29"/>
      <c r="W79" s="28">
        <f t="shared" si="16"/>
        <v>0</v>
      </c>
      <c r="X79" s="28">
        <f t="shared" si="12"/>
        <v>0</v>
      </c>
      <c r="Y79" s="28">
        <f t="shared" si="13"/>
        <v>0</v>
      </c>
      <c r="Z79" s="28">
        <f t="shared" si="14"/>
        <v>0</v>
      </c>
      <c r="AA79" s="28">
        <f t="shared" si="15"/>
        <v>0</v>
      </c>
    </row>
    <row r="80" spans="1:27" x14ac:dyDescent="0.25">
      <c r="A80" s="1">
        <v>75</v>
      </c>
      <c r="B80" t="s">
        <v>301</v>
      </c>
      <c r="C80" s="14" t="s">
        <v>463</v>
      </c>
      <c r="D80" s="14" t="s">
        <v>460</v>
      </c>
      <c r="E80" s="5">
        <v>5106</v>
      </c>
      <c r="F80" s="5">
        <v>5135</v>
      </c>
      <c r="G80" s="5">
        <v>5175</v>
      </c>
      <c r="I80" s="28">
        <v>5129.3964757709246</v>
      </c>
      <c r="J80" s="28">
        <v>5189.3975770925108</v>
      </c>
      <c r="K80" s="28">
        <v>5247.5381791483114</v>
      </c>
      <c r="L80" s="28">
        <v>5303.8182819383255</v>
      </c>
      <c r="M80" s="28">
        <v>5358.2378854625549</v>
      </c>
      <c r="N80" s="28">
        <v>5411.2621145374451</v>
      </c>
      <c r="O80" s="28">
        <v>5461.9607195301023</v>
      </c>
      <c r="Q80" s="29">
        <f t="shared" si="17"/>
        <v>1.072504875022148E-2</v>
      </c>
      <c r="R80" s="29">
        <f>(M80-L80)/L80</f>
        <v>1.0260457774269989E-2</v>
      </c>
      <c r="S80" s="29">
        <f>(N80-M80)/M80</f>
        <v>9.8958333333333901E-3</v>
      </c>
      <c r="T80" s="29">
        <f>(O80-N80)/N80</f>
        <v>9.369090596527305E-3</v>
      </c>
      <c r="U80" s="29">
        <f t="shared" si="18"/>
        <v>9.841793901376893E-3</v>
      </c>
      <c r="W80" s="28">
        <f t="shared" si="16"/>
        <v>5175</v>
      </c>
      <c r="X80" s="28">
        <f t="shared" si="12"/>
        <v>5230.502127282396</v>
      </c>
      <c r="Y80" s="28">
        <f t="shared" si="13"/>
        <v>5284.1694734976063</v>
      </c>
      <c r="Z80" s="28">
        <f t="shared" si="14"/>
        <v>5336.4607339124268</v>
      </c>
      <c r="AA80" s="28">
        <f t="shared" si="15"/>
        <v>5386.4585179932628</v>
      </c>
    </row>
    <row r="81" spans="1:27" x14ac:dyDescent="0.25">
      <c r="A81" s="1">
        <v>76</v>
      </c>
      <c r="B81" t="s">
        <v>302</v>
      </c>
      <c r="C81" s="14" t="s">
        <v>463</v>
      </c>
      <c r="D81" s="14" t="s">
        <v>459</v>
      </c>
      <c r="E81" s="5">
        <v>0</v>
      </c>
      <c r="F81" s="5">
        <v>0</v>
      </c>
      <c r="G81" s="5">
        <v>0</v>
      </c>
      <c r="I81" s="28"/>
      <c r="J81" s="28"/>
      <c r="K81" s="28"/>
      <c r="L81" s="28">
        <v>0</v>
      </c>
      <c r="M81" s="28">
        <v>0</v>
      </c>
      <c r="N81" s="28">
        <v>0</v>
      </c>
      <c r="O81" s="28">
        <v>0</v>
      </c>
      <c r="Q81" s="29"/>
      <c r="R81" s="29"/>
      <c r="S81" s="29"/>
      <c r="T81" s="29"/>
      <c r="U81" s="29"/>
      <c r="W81" s="28">
        <f t="shared" si="16"/>
        <v>0</v>
      </c>
      <c r="X81" s="28">
        <f t="shared" si="12"/>
        <v>0</v>
      </c>
      <c r="Y81" s="28">
        <f t="shared" si="13"/>
        <v>0</v>
      </c>
      <c r="Z81" s="28">
        <f t="shared" si="14"/>
        <v>0</v>
      </c>
      <c r="AA81" s="28">
        <f t="shared" si="15"/>
        <v>0</v>
      </c>
    </row>
    <row r="82" spans="1:27" x14ac:dyDescent="0.25">
      <c r="A82" s="1">
        <v>77</v>
      </c>
      <c r="B82" t="s">
        <v>303</v>
      </c>
      <c r="C82" s="14" t="s">
        <v>464</v>
      </c>
      <c r="D82" s="14" t="s">
        <v>460</v>
      </c>
      <c r="E82" s="5">
        <v>0</v>
      </c>
      <c r="F82" s="5">
        <v>0</v>
      </c>
      <c r="G82" s="5">
        <v>0</v>
      </c>
      <c r="I82" s="28"/>
      <c r="J82" s="28"/>
      <c r="K82" s="28"/>
      <c r="L82" s="28">
        <v>0</v>
      </c>
      <c r="M82" s="28">
        <v>0</v>
      </c>
      <c r="N82" s="28">
        <v>0</v>
      </c>
      <c r="O82" s="28">
        <v>0</v>
      </c>
      <c r="Q82" s="29"/>
      <c r="R82" s="29"/>
      <c r="S82" s="29"/>
      <c r="T82" s="29"/>
      <c r="U82" s="29"/>
      <c r="W82" s="28">
        <f t="shared" si="16"/>
        <v>0</v>
      </c>
      <c r="X82" s="28">
        <f t="shared" si="12"/>
        <v>0</v>
      </c>
      <c r="Y82" s="28">
        <f t="shared" si="13"/>
        <v>0</v>
      </c>
      <c r="Z82" s="28">
        <f t="shared" si="14"/>
        <v>0</v>
      </c>
      <c r="AA82" s="28">
        <f t="shared" si="15"/>
        <v>0</v>
      </c>
    </row>
    <row r="83" spans="1:27" x14ac:dyDescent="0.25">
      <c r="A83" s="1">
        <v>78</v>
      </c>
      <c r="B83" t="s">
        <v>304</v>
      </c>
      <c r="C83" s="14" t="s">
        <v>464</v>
      </c>
      <c r="D83" s="14" t="s">
        <v>460</v>
      </c>
      <c r="E83" s="5">
        <v>0</v>
      </c>
      <c r="F83" s="5">
        <v>0</v>
      </c>
      <c r="G83" s="5">
        <v>0</v>
      </c>
      <c r="I83" s="28"/>
      <c r="J83" s="28"/>
      <c r="K83" s="28"/>
      <c r="L83" s="28">
        <v>0</v>
      </c>
      <c r="M83" s="28">
        <v>0</v>
      </c>
      <c r="N83" s="28">
        <v>0</v>
      </c>
      <c r="O83" s="28">
        <v>0</v>
      </c>
      <c r="Q83" s="29"/>
      <c r="R83" s="29"/>
      <c r="S83" s="29"/>
      <c r="T83" s="29"/>
      <c r="U83" s="29"/>
      <c r="W83" s="28">
        <f t="shared" si="16"/>
        <v>0</v>
      </c>
      <c r="X83" s="28">
        <f t="shared" si="12"/>
        <v>0</v>
      </c>
      <c r="Y83" s="28">
        <f t="shared" si="13"/>
        <v>0</v>
      </c>
      <c r="Z83" s="28">
        <f t="shared" si="14"/>
        <v>0</v>
      </c>
      <c r="AA83" s="28">
        <f t="shared" si="15"/>
        <v>0</v>
      </c>
    </row>
    <row r="84" spans="1:27" x14ac:dyDescent="0.25">
      <c r="A84" s="1">
        <v>79</v>
      </c>
      <c r="B84" t="s">
        <v>305</v>
      </c>
      <c r="C84" s="14" t="s">
        <v>463</v>
      </c>
      <c r="D84" s="14" t="s">
        <v>459</v>
      </c>
      <c r="E84" s="5">
        <v>0</v>
      </c>
      <c r="F84" s="5">
        <v>0</v>
      </c>
      <c r="G84" s="5">
        <v>0</v>
      </c>
      <c r="I84" s="28"/>
      <c r="J84" s="28"/>
      <c r="K84" s="28"/>
      <c r="L84" s="28">
        <v>0</v>
      </c>
      <c r="M84" s="28">
        <v>0</v>
      </c>
      <c r="N84" s="28">
        <v>0</v>
      </c>
      <c r="O84" s="28">
        <v>1545.9632854037752</v>
      </c>
      <c r="Q84" s="29"/>
      <c r="R84" s="29"/>
      <c r="S84" s="29"/>
      <c r="T84" s="29"/>
      <c r="U84" s="29"/>
      <c r="W84" s="28">
        <f t="shared" si="16"/>
        <v>0</v>
      </c>
      <c r="X84" s="28">
        <f t="shared" si="12"/>
        <v>0</v>
      </c>
      <c r="Y84" s="28">
        <f t="shared" si="13"/>
        <v>0</v>
      </c>
      <c r="Z84" s="28">
        <f t="shared" si="14"/>
        <v>0</v>
      </c>
      <c r="AA84" s="28">
        <f t="shared" si="15"/>
        <v>1545.9632854037752</v>
      </c>
    </row>
    <row r="85" spans="1:27" x14ac:dyDescent="0.25">
      <c r="A85" s="1">
        <v>80</v>
      </c>
      <c r="B85" t="s">
        <v>306</v>
      </c>
      <c r="C85" s="14" t="s">
        <v>463</v>
      </c>
      <c r="D85" s="14" t="s">
        <v>459</v>
      </c>
      <c r="E85" s="5">
        <v>39147</v>
      </c>
      <c r="F85" s="5">
        <v>39877</v>
      </c>
      <c r="G85" s="5">
        <v>40969</v>
      </c>
      <c r="I85" s="28">
        <v>38586.127160397278</v>
      </c>
      <c r="J85" s="28">
        <v>39035.66591069055</v>
      </c>
      <c r="K85" s="28">
        <v>39472.284976929695</v>
      </c>
      <c r="L85" s="28">
        <v>39895.653085164617</v>
      </c>
      <c r="M85" s="28">
        <v>40306.101509345433</v>
      </c>
      <c r="N85" s="28">
        <v>40703.630249472124</v>
      </c>
      <c r="O85" s="28">
        <v>41087.576757644485</v>
      </c>
      <c r="Q85" s="29">
        <f t="shared" si="17"/>
        <v>1.0725705605397979E-2</v>
      </c>
      <c r="R85" s="29">
        <f t="shared" ref="R85:T86" si="19">(M85-L85)/L85</f>
        <v>1.0288048758210301E-2</v>
      </c>
      <c r="S85" s="29">
        <f t="shared" si="19"/>
        <v>9.8627434864798063E-3</v>
      </c>
      <c r="T85" s="29">
        <f t="shared" si="19"/>
        <v>9.4327337836737635E-3</v>
      </c>
      <c r="U85" s="29">
        <f t="shared" si="18"/>
        <v>9.8611753427879575E-3</v>
      </c>
      <c r="W85" s="28">
        <f t="shared" si="16"/>
        <v>40969</v>
      </c>
      <c r="X85" s="28">
        <f t="shared" si="12"/>
        <v>41408.421432947551</v>
      </c>
      <c r="Y85" s="28">
        <f t="shared" si="13"/>
        <v>41834.433291650232</v>
      </c>
      <c r="Z85" s="28">
        <f t="shared" si="14"/>
        <v>42247.035576108028</v>
      </c>
      <c r="AA85" s="28">
        <f t="shared" si="15"/>
        <v>42645.540615846847</v>
      </c>
    </row>
    <row r="86" spans="1:27" x14ac:dyDescent="0.25">
      <c r="A86" s="1">
        <v>81</v>
      </c>
      <c r="B86" t="s">
        <v>307</v>
      </c>
      <c r="C86" s="14" t="s">
        <v>463</v>
      </c>
      <c r="D86" s="14" t="s">
        <v>459</v>
      </c>
      <c r="E86" s="5">
        <v>0</v>
      </c>
      <c r="F86" s="5">
        <v>0</v>
      </c>
      <c r="G86" s="5">
        <v>0</v>
      </c>
      <c r="I86" s="28"/>
      <c r="J86" s="28"/>
      <c r="K86" s="28"/>
      <c r="L86" s="28">
        <v>534.61697539102124</v>
      </c>
      <c r="M86" s="28">
        <v>540.03126034271077</v>
      </c>
      <c r="N86" s="28">
        <v>545.44554529440029</v>
      </c>
      <c r="O86" s="28">
        <v>550.51052153952924</v>
      </c>
      <c r="Q86" s="29"/>
      <c r="R86" s="29">
        <f t="shared" si="19"/>
        <v>1.012740934335183E-2</v>
      </c>
      <c r="S86" s="29">
        <f t="shared" si="19"/>
        <v>1.0025873221216026E-2</v>
      </c>
      <c r="T86" s="29">
        <f t="shared" si="19"/>
        <v>9.2859430035223071E-3</v>
      </c>
      <c r="U86" s="29">
        <f t="shared" si="18"/>
        <v>9.8130751893633888E-3</v>
      </c>
      <c r="W86" s="28">
        <f t="shared" si="16"/>
        <v>0</v>
      </c>
      <c r="X86" s="28">
        <f t="shared" si="12"/>
        <v>534.61697539102124</v>
      </c>
      <c r="Y86" s="28">
        <f t="shared" si="13"/>
        <v>540.03126034271077</v>
      </c>
      <c r="Z86" s="28">
        <f t="shared" si="14"/>
        <v>545.44554529440029</v>
      </c>
      <c r="AA86" s="28">
        <f t="shared" si="15"/>
        <v>550.51052153952924</v>
      </c>
    </row>
    <row r="87" spans="1:27" x14ac:dyDescent="0.25">
      <c r="A87" s="1">
        <v>82</v>
      </c>
      <c r="B87" t="s">
        <v>308</v>
      </c>
      <c r="C87" s="14" t="s">
        <v>463</v>
      </c>
      <c r="D87" s="14" t="s">
        <v>459</v>
      </c>
      <c r="E87" s="5">
        <v>0</v>
      </c>
      <c r="F87" s="5">
        <v>0</v>
      </c>
      <c r="G87" s="5">
        <v>0</v>
      </c>
      <c r="I87" s="28"/>
      <c r="J87" s="28"/>
      <c r="K87" s="28"/>
      <c r="L87" s="28">
        <v>0</v>
      </c>
      <c r="M87" s="28">
        <v>0</v>
      </c>
      <c r="N87" s="28">
        <v>0</v>
      </c>
      <c r="O87" s="28">
        <v>0</v>
      </c>
      <c r="Q87" s="29"/>
      <c r="R87" s="29"/>
      <c r="S87" s="29"/>
      <c r="T87" s="29"/>
      <c r="U87" s="29"/>
      <c r="W87" s="28">
        <f t="shared" si="16"/>
        <v>0</v>
      </c>
      <c r="X87" s="28">
        <f t="shared" si="12"/>
        <v>0</v>
      </c>
      <c r="Y87" s="28">
        <f t="shared" si="13"/>
        <v>0</v>
      </c>
      <c r="Z87" s="28">
        <f t="shared" si="14"/>
        <v>0</v>
      </c>
      <c r="AA87" s="28">
        <f t="shared" si="15"/>
        <v>0</v>
      </c>
    </row>
    <row r="88" spans="1:27" x14ac:dyDescent="0.25">
      <c r="A88" s="1">
        <v>83</v>
      </c>
      <c r="B88" t="s">
        <v>309</v>
      </c>
      <c r="C88" s="14" t="s">
        <v>463</v>
      </c>
      <c r="D88" s="14" t="s">
        <v>458</v>
      </c>
      <c r="E88" s="5">
        <v>0</v>
      </c>
      <c r="F88" s="5">
        <v>0</v>
      </c>
      <c r="G88" s="5">
        <v>1</v>
      </c>
      <c r="I88" s="28"/>
      <c r="J88" s="28"/>
      <c r="K88" s="28"/>
      <c r="L88" s="28">
        <v>0</v>
      </c>
      <c r="M88" s="28">
        <v>0</v>
      </c>
      <c r="N88" s="28">
        <v>0</v>
      </c>
      <c r="O88" s="28">
        <v>4967.3747873235488</v>
      </c>
      <c r="Q88" s="29"/>
      <c r="R88" s="29"/>
      <c r="S88" s="29"/>
      <c r="T88" s="29"/>
      <c r="U88" s="29"/>
      <c r="W88" s="28">
        <f t="shared" si="16"/>
        <v>1</v>
      </c>
      <c r="X88" s="28">
        <f t="shared" si="12"/>
        <v>1</v>
      </c>
      <c r="Y88" s="28">
        <f t="shared" si="13"/>
        <v>1</v>
      </c>
      <c r="Z88" s="28">
        <f t="shared" si="14"/>
        <v>1</v>
      </c>
      <c r="AA88" s="28">
        <f t="shared" si="15"/>
        <v>1</v>
      </c>
    </row>
    <row r="89" spans="1:27" x14ac:dyDescent="0.25">
      <c r="A89" s="1">
        <v>84</v>
      </c>
      <c r="B89" t="s">
        <v>310</v>
      </c>
      <c r="C89" s="14" t="s">
        <v>463</v>
      </c>
      <c r="D89" s="14" t="s">
        <v>459</v>
      </c>
      <c r="E89" s="5">
        <v>0</v>
      </c>
      <c r="F89" s="5">
        <v>0</v>
      </c>
      <c r="G89" s="5">
        <v>0</v>
      </c>
      <c r="I89" s="28"/>
      <c r="J89" s="28"/>
      <c r="K89" s="28"/>
      <c r="L89" s="28">
        <v>958.3431974598135</v>
      </c>
      <c r="M89" s="28">
        <v>968.3410874181385</v>
      </c>
      <c r="N89" s="28">
        <v>977.79363792419122</v>
      </c>
      <c r="O89" s="28">
        <v>2437.1960706489381</v>
      </c>
      <c r="Q89" s="29"/>
      <c r="R89" s="29">
        <f t="shared" ref="R89:T94" si="20">(M89-L89)/L89</f>
        <v>1.0432473444612986E-2</v>
      </c>
      <c r="S89" s="29">
        <f t="shared" si="20"/>
        <v>9.7615918903697398E-3</v>
      </c>
      <c r="T89" s="29">
        <f t="shared" si="20"/>
        <v>1.4925464598266234</v>
      </c>
      <c r="U89" s="29">
        <f t="shared" si="18"/>
        <v>0.50424684172053535</v>
      </c>
      <c r="W89" s="28">
        <f t="shared" si="16"/>
        <v>0</v>
      </c>
      <c r="X89" s="28">
        <f t="shared" si="12"/>
        <v>958.3431974598135</v>
      </c>
      <c r="Y89" s="28">
        <f t="shared" si="13"/>
        <v>968.3410874181385</v>
      </c>
      <c r="Z89" s="28">
        <f t="shared" si="14"/>
        <v>977.79363792419122</v>
      </c>
      <c r="AA89" s="28">
        <f t="shared" si="15"/>
        <v>2437.1960706489381</v>
      </c>
    </row>
    <row r="90" spans="1:27" x14ac:dyDescent="0.25">
      <c r="A90" s="1">
        <v>85</v>
      </c>
      <c r="B90" t="s">
        <v>311</v>
      </c>
      <c r="C90" s="14" t="s">
        <v>465</v>
      </c>
      <c r="D90" s="14" t="s">
        <v>458</v>
      </c>
      <c r="E90" s="5">
        <v>24295</v>
      </c>
      <c r="F90" s="5">
        <v>25002</v>
      </c>
      <c r="G90" s="5">
        <v>26020</v>
      </c>
      <c r="I90" s="28">
        <v>23907.020950071703</v>
      </c>
      <c r="J90" s="28">
        <v>24185.358797699479</v>
      </c>
      <c r="K90" s="28">
        <v>24456.013542883327</v>
      </c>
      <c r="L90" s="28">
        <v>24718.286721764714</v>
      </c>
      <c r="M90" s="28">
        <v>24972.527566272896</v>
      </c>
      <c r="N90" s="28">
        <v>25219.085308337151</v>
      </c>
      <c r="O90" s="28">
        <v>25456.912252169666</v>
      </c>
      <c r="Q90" s="29">
        <f t="shared" si="17"/>
        <v>1.0724281715885308E-2</v>
      </c>
      <c r="R90" s="29">
        <f t="shared" si="20"/>
        <v>1.0285536670481297E-2</v>
      </c>
      <c r="S90" s="29">
        <f t="shared" si="20"/>
        <v>9.8731592711203131E-3</v>
      </c>
      <c r="T90" s="29">
        <f t="shared" si="20"/>
        <v>9.4304349632336644E-3</v>
      </c>
      <c r="U90" s="29">
        <f t="shared" si="18"/>
        <v>9.8630436349450915E-3</v>
      </c>
      <c r="W90" s="28">
        <f t="shared" si="16"/>
        <v>26020</v>
      </c>
      <c r="X90" s="28">
        <f t="shared" si="12"/>
        <v>26299.045810247335</v>
      </c>
      <c r="Y90" s="28">
        <f t="shared" si="13"/>
        <v>26569.545610327299</v>
      </c>
      <c r="Z90" s="28">
        <f t="shared" si="14"/>
        <v>26831.870965899358</v>
      </c>
      <c r="AA90" s="28">
        <f t="shared" si="15"/>
        <v>27084.907179985152</v>
      </c>
    </row>
    <row r="91" spans="1:27" x14ac:dyDescent="0.25">
      <c r="A91" s="1">
        <v>86</v>
      </c>
      <c r="B91" t="s">
        <v>312</v>
      </c>
      <c r="C91" s="14" t="s">
        <v>465</v>
      </c>
      <c r="D91" s="14" t="s">
        <v>458</v>
      </c>
      <c r="E91" s="5">
        <v>593657</v>
      </c>
      <c r="F91" s="5">
        <v>602981</v>
      </c>
      <c r="G91" s="5">
        <v>610569</v>
      </c>
      <c r="I91" s="28">
        <v>578828.91140153492</v>
      </c>
      <c r="J91" s="28">
        <v>585571.5306011464</v>
      </c>
      <c r="K91" s="28">
        <v>592120.36269021826</v>
      </c>
      <c r="L91" s="28">
        <v>601753.51105099334</v>
      </c>
      <c r="M91" s="28">
        <v>611258.15659966774</v>
      </c>
      <c r="N91" s="28">
        <v>620628.4713287832</v>
      </c>
      <c r="O91" s="28">
        <v>629861.56587763398</v>
      </c>
      <c r="Q91" s="29">
        <f t="shared" si="17"/>
        <v>1.6268902351218233E-2</v>
      </c>
      <c r="R91" s="29">
        <f t="shared" si="20"/>
        <v>1.5794914984499291E-2</v>
      </c>
      <c r="S91" s="29">
        <f t="shared" si="20"/>
        <v>1.5329553688479245E-2</v>
      </c>
      <c r="T91" s="29">
        <f t="shared" si="20"/>
        <v>1.4877007703308338E-2</v>
      </c>
      <c r="U91" s="29">
        <f t="shared" si="18"/>
        <v>1.5333825458762293E-2</v>
      </c>
      <c r="W91" s="28">
        <f t="shared" si="16"/>
        <v>610569</v>
      </c>
      <c r="X91" s="28">
        <f t="shared" si="12"/>
        <v>620502.28743968089</v>
      </c>
      <c r="Y91" s="28">
        <f t="shared" si="13"/>
        <v>630303.06831747806</v>
      </c>
      <c r="Z91" s="28">
        <f t="shared" si="14"/>
        <v>639965.33304326399</v>
      </c>
      <c r="AA91" s="28">
        <f t="shared" si="15"/>
        <v>649486.10223279882</v>
      </c>
    </row>
    <row r="92" spans="1:27" x14ac:dyDescent="0.25">
      <c r="A92" s="1">
        <v>87</v>
      </c>
      <c r="B92" t="s">
        <v>313</v>
      </c>
      <c r="C92" s="14" t="s">
        <v>465</v>
      </c>
      <c r="D92" s="14" t="s">
        <v>458</v>
      </c>
      <c r="E92" s="5">
        <v>6039</v>
      </c>
      <c r="F92" s="5">
        <v>6101</v>
      </c>
      <c r="G92" s="5">
        <v>6153</v>
      </c>
      <c r="I92" s="28">
        <v>6095.9970319069998</v>
      </c>
      <c r="J92" s="28">
        <v>6166.9626065253087</v>
      </c>
      <c r="K92" s="28">
        <v>6236.0321543408372</v>
      </c>
      <c r="L92" s="28">
        <v>6302.9348143817606</v>
      </c>
      <c r="M92" s="28">
        <v>6367.806017133993</v>
      </c>
      <c r="N92" s="28">
        <v>6430.5103321116194</v>
      </c>
      <c r="O92" s="28">
        <v>6491.1831898005539</v>
      </c>
      <c r="Q92" s="29">
        <f t="shared" si="17"/>
        <v>1.0728402032749803E-2</v>
      </c>
      <c r="R92" s="29">
        <f t="shared" si="20"/>
        <v>1.0292221744735826E-2</v>
      </c>
      <c r="S92" s="29">
        <f t="shared" si="20"/>
        <v>9.8470830940682753E-3</v>
      </c>
      <c r="T92" s="29">
        <f t="shared" si="20"/>
        <v>9.4351543742891512E-3</v>
      </c>
      <c r="U92" s="29">
        <f t="shared" si="18"/>
        <v>9.8581530710310835E-3</v>
      </c>
      <c r="W92" s="28">
        <f t="shared" si="16"/>
        <v>6153</v>
      </c>
      <c r="X92" s="28">
        <f t="shared" si="12"/>
        <v>6219.01185770751</v>
      </c>
      <c r="Y92" s="28">
        <f t="shared" si="13"/>
        <v>6283.0193067801774</v>
      </c>
      <c r="Z92" s="28">
        <f t="shared" si="14"/>
        <v>6344.8887199756764</v>
      </c>
      <c r="AA92" s="28">
        <f t="shared" si="15"/>
        <v>6404.7537245363328</v>
      </c>
    </row>
    <row r="93" spans="1:27" x14ac:dyDescent="0.25">
      <c r="A93" s="1">
        <v>88</v>
      </c>
      <c r="B93" t="s">
        <v>314</v>
      </c>
      <c r="C93" s="14" t="s">
        <v>463</v>
      </c>
      <c r="D93" s="14" t="s">
        <v>460</v>
      </c>
      <c r="E93" s="5">
        <v>6579</v>
      </c>
      <c r="F93" s="5">
        <v>6610</v>
      </c>
      <c r="G93" s="5">
        <v>6668</v>
      </c>
      <c r="I93" s="28">
        <v>6549.3080398878155</v>
      </c>
      <c r="J93" s="28">
        <v>6625.9356497351209</v>
      </c>
      <c r="K93" s="28">
        <v>6700.2106575257085</v>
      </c>
      <c r="L93" s="28">
        <v>6771.4608912433778</v>
      </c>
      <c r="M93" s="28">
        <v>6841.7028669367401</v>
      </c>
      <c r="N93" s="28">
        <v>6908.9200685571832</v>
      </c>
      <c r="O93" s="28">
        <v>6973.7846681209103</v>
      </c>
      <c r="Q93" s="29">
        <f t="shared" si="17"/>
        <v>1.0634028892455894E-2</v>
      </c>
      <c r="R93" s="29">
        <f t="shared" si="20"/>
        <v>1.0373238038514971E-2</v>
      </c>
      <c r="S93" s="29">
        <f t="shared" si="20"/>
        <v>9.8246303482832364E-3</v>
      </c>
      <c r="T93" s="29">
        <f t="shared" si="20"/>
        <v>9.3885294546869787E-3</v>
      </c>
      <c r="U93" s="29">
        <f t="shared" si="18"/>
        <v>9.8621326138283952E-3</v>
      </c>
      <c r="W93" s="28">
        <f t="shared" si="16"/>
        <v>6668</v>
      </c>
      <c r="X93" s="28">
        <f t="shared" si="12"/>
        <v>6738.9077046548955</v>
      </c>
      <c r="Y93" s="28">
        <f t="shared" si="13"/>
        <v>6808.8119983948627</v>
      </c>
      <c r="Z93" s="28">
        <f t="shared" si="14"/>
        <v>6875.7060593900478</v>
      </c>
      <c r="AA93" s="28">
        <f t="shared" si="15"/>
        <v>6940.2588282504003</v>
      </c>
    </row>
    <row r="94" spans="1:27" x14ac:dyDescent="0.25">
      <c r="A94" s="1">
        <v>89</v>
      </c>
      <c r="B94" t="s">
        <v>315</v>
      </c>
      <c r="C94" s="14" t="s">
        <v>464</v>
      </c>
      <c r="D94" s="14" t="s">
        <v>460</v>
      </c>
      <c r="E94" s="5">
        <v>7415</v>
      </c>
      <c r="F94" s="5">
        <v>7509</v>
      </c>
      <c r="G94" s="5">
        <v>7659</v>
      </c>
      <c r="I94" s="28">
        <v>7399.0166028097065</v>
      </c>
      <c r="J94" s="28">
        <v>7484.9936143039595</v>
      </c>
      <c r="K94" s="28">
        <v>7568.582375478928</v>
      </c>
      <c r="L94" s="28">
        <v>7650</v>
      </c>
      <c r="M94" s="28">
        <v>7728.8122605363978</v>
      </c>
      <c r="N94" s="28">
        <v>7804.5849297573432</v>
      </c>
      <c r="O94" s="28">
        <v>7878.4035759897833</v>
      </c>
      <c r="Q94" s="29">
        <f t="shared" si="17"/>
        <v>1.0757314974182332E-2</v>
      </c>
      <c r="R94" s="29">
        <f t="shared" si="20"/>
        <v>1.0302256279267692E-2</v>
      </c>
      <c r="S94" s="29">
        <f t="shared" si="20"/>
        <v>9.8039215686274821E-3</v>
      </c>
      <c r="T94" s="29">
        <f t="shared" si="20"/>
        <v>9.4583692658637419E-3</v>
      </c>
      <c r="U94" s="29">
        <f t="shared" si="18"/>
        <v>9.8548490379196385E-3</v>
      </c>
      <c r="W94" s="28">
        <f t="shared" si="16"/>
        <v>7659</v>
      </c>
      <c r="X94" s="28">
        <f t="shared" si="12"/>
        <v>7741.3902753872635</v>
      </c>
      <c r="Y94" s="28">
        <f t="shared" si="13"/>
        <v>7821.1440619621335</v>
      </c>
      <c r="Z94" s="28">
        <f t="shared" si="14"/>
        <v>7897.8219449225462</v>
      </c>
      <c r="AA94" s="28">
        <f t="shared" si="15"/>
        <v>7972.5224612736647</v>
      </c>
    </row>
    <row r="95" spans="1:27" x14ac:dyDescent="0.25">
      <c r="A95" s="1">
        <v>90</v>
      </c>
      <c r="B95" t="s">
        <v>316</v>
      </c>
      <c r="C95" s="14" t="s">
        <v>463</v>
      </c>
      <c r="D95" s="14" t="s">
        <v>460</v>
      </c>
      <c r="E95" s="5">
        <v>0</v>
      </c>
      <c r="F95" s="5">
        <v>0</v>
      </c>
      <c r="G95" s="5">
        <v>0</v>
      </c>
      <c r="I95" s="28"/>
      <c r="J95" s="28"/>
      <c r="K95" s="28"/>
      <c r="L95" s="28">
        <v>0</v>
      </c>
      <c r="M95" s="28">
        <v>0</v>
      </c>
      <c r="N95" s="28">
        <v>0</v>
      </c>
      <c r="O95" s="28">
        <v>0</v>
      </c>
      <c r="Q95" s="29"/>
      <c r="R95" s="29"/>
      <c r="S95" s="29"/>
      <c r="T95" s="29"/>
      <c r="U95" s="29"/>
      <c r="W95" s="28">
        <f t="shared" si="16"/>
        <v>0</v>
      </c>
      <c r="X95" s="28">
        <f t="shared" si="12"/>
        <v>0</v>
      </c>
      <c r="Y95" s="28">
        <f t="shared" si="13"/>
        <v>0</v>
      </c>
      <c r="Z95" s="28">
        <f t="shared" si="14"/>
        <v>0</v>
      </c>
      <c r="AA95" s="28">
        <f t="shared" si="15"/>
        <v>0</v>
      </c>
    </row>
    <row r="96" spans="1:27" x14ac:dyDescent="0.25">
      <c r="A96" s="1">
        <v>91</v>
      </c>
      <c r="B96" t="s">
        <v>317</v>
      </c>
      <c r="C96" s="14" t="s">
        <v>465</v>
      </c>
      <c r="D96" s="14" t="s">
        <v>458</v>
      </c>
      <c r="E96" s="5">
        <v>4989</v>
      </c>
      <c r="F96" s="5">
        <v>5374</v>
      </c>
      <c r="G96" s="5">
        <v>5812</v>
      </c>
      <c r="I96" s="28">
        <v>3934.2066259087906</v>
      </c>
      <c r="J96" s="28">
        <v>3980.1287177792469</v>
      </c>
      <c r="K96" s="28">
        <v>4024.7662756113682</v>
      </c>
      <c r="L96" s="28">
        <v>4067.7981658955719</v>
      </c>
      <c r="M96" s="28">
        <v>4109.5455221414413</v>
      </c>
      <c r="N96" s="28">
        <v>4150.3294778585596</v>
      </c>
      <c r="O96" s="28">
        <v>4485.4870173767558</v>
      </c>
      <c r="Q96" s="29">
        <f t="shared" si="17"/>
        <v>1.0691773717386123E-2</v>
      </c>
      <c r="R96" s="29">
        <f>(M96-L96)/L96</f>
        <v>1.0262887818741694E-2</v>
      </c>
      <c r="S96" s="29">
        <f>(N96-M96)/M96</f>
        <v>9.9242009846057539E-3</v>
      </c>
      <c r="T96" s="29">
        <f>(O96-N96)/N96</f>
        <v>8.0754441618723499E-2</v>
      </c>
      <c r="U96" s="29">
        <f t="shared" si="18"/>
        <v>3.3647176807356981E-2</v>
      </c>
      <c r="W96" s="28">
        <f t="shared" si="16"/>
        <v>5812</v>
      </c>
      <c r="X96" s="28">
        <f t="shared" si="12"/>
        <v>5874.1405888454483</v>
      </c>
      <c r="Y96" s="28">
        <f t="shared" si="13"/>
        <v>5934.4262347402864</v>
      </c>
      <c r="Z96" s="28">
        <f t="shared" si="14"/>
        <v>5993.3206734221658</v>
      </c>
      <c r="AA96" s="28">
        <f t="shared" si="15"/>
        <v>6477.3079378463253</v>
      </c>
    </row>
    <row r="97" spans="1:27" x14ac:dyDescent="0.25">
      <c r="A97" s="1">
        <v>92</v>
      </c>
      <c r="B97" t="s">
        <v>318</v>
      </c>
      <c r="C97" s="14" t="s">
        <v>463</v>
      </c>
      <c r="D97" s="14" t="s">
        <v>458</v>
      </c>
      <c r="E97" s="5">
        <v>0</v>
      </c>
      <c r="F97" s="5">
        <v>0</v>
      </c>
      <c r="G97" s="5">
        <v>0</v>
      </c>
      <c r="I97" s="28"/>
      <c r="J97" s="28"/>
      <c r="K97" s="28"/>
      <c r="L97" s="28">
        <v>0</v>
      </c>
      <c r="M97" s="28">
        <v>0</v>
      </c>
      <c r="N97" s="28">
        <v>0</v>
      </c>
      <c r="O97" s="28">
        <v>0</v>
      </c>
      <c r="Q97" s="29"/>
      <c r="R97" s="29"/>
      <c r="S97" s="29"/>
      <c r="T97" s="29"/>
      <c r="U97" s="29"/>
      <c r="W97" s="28">
        <f t="shared" si="16"/>
        <v>0</v>
      </c>
      <c r="X97" s="28">
        <f t="shared" si="12"/>
        <v>0</v>
      </c>
      <c r="Y97" s="28">
        <f t="shared" si="13"/>
        <v>0</v>
      </c>
      <c r="Z97" s="28">
        <f t="shared" si="14"/>
        <v>0</v>
      </c>
      <c r="AA97" s="28">
        <f t="shared" si="15"/>
        <v>0</v>
      </c>
    </row>
    <row r="98" spans="1:27" x14ac:dyDescent="0.25">
      <c r="A98" s="1">
        <v>93</v>
      </c>
      <c r="B98" t="s">
        <v>319</v>
      </c>
      <c r="C98" s="14" t="s">
        <v>463</v>
      </c>
      <c r="D98" s="14" t="s">
        <v>459</v>
      </c>
      <c r="E98" s="5">
        <v>0</v>
      </c>
      <c r="F98" s="5">
        <v>0</v>
      </c>
      <c r="G98" s="5">
        <v>0</v>
      </c>
      <c r="I98" s="28"/>
      <c r="J98" s="28"/>
      <c r="K98" s="28"/>
      <c r="L98" s="28">
        <v>0</v>
      </c>
      <c r="M98" s="28">
        <v>0</v>
      </c>
      <c r="N98" s="28">
        <v>0</v>
      </c>
      <c r="O98" s="28">
        <v>0</v>
      </c>
      <c r="Q98" s="29"/>
      <c r="R98" s="29"/>
      <c r="S98" s="29"/>
      <c r="T98" s="29"/>
      <c r="U98" s="29"/>
      <c r="W98" s="28">
        <f t="shared" si="16"/>
        <v>0</v>
      </c>
      <c r="X98" s="28">
        <f t="shared" si="12"/>
        <v>0</v>
      </c>
      <c r="Y98" s="28">
        <f t="shared" si="13"/>
        <v>0</v>
      </c>
      <c r="Z98" s="28">
        <f t="shared" si="14"/>
        <v>0</v>
      </c>
      <c r="AA98" s="28">
        <f t="shared" si="15"/>
        <v>0</v>
      </c>
    </row>
    <row r="99" spans="1:27" x14ac:dyDescent="0.25">
      <c r="A99" s="1">
        <v>94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28"/>
      <c r="J99" s="28"/>
      <c r="K99" s="28"/>
      <c r="L99" s="28">
        <v>0</v>
      </c>
      <c r="M99" s="28">
        <v>0</v>
      </c>
      <c r="N99" s="28">
        <v>0</v>
      </c>
      <c r="O99" s="28">
        <v>0</v>
      </c>
      <c r="Q99" s="29"/>
      <c r="R99" s="29"/>
      <c r="S99" s="29"/>
      <c r="T99" s="29"/>
      <c r="U99" s="29"/>
      <c r="W99" s="28">
        <f t="shared" si="16"/>
        <v>0</v>
      </c>
      <c r="X99" s="28">
        <f t="shared" si="12"/>
        <v>0</v>
      </c>
      <c r="Y99" s="28">
        <f t="shared" si="13"/>
        <v>0</v>
      </c>
      <c r="Z99" s="28">
        <f t="shared" si="14"/>
        <v>0</v>
      </c>
      <c r="AA99" s="28">
        <f t="shared" si="15"/>
        <v>0</v>
      </c>
    </row>
    <row r="100" spans="1:27" x14ac:dyDescent="0.25">
      <c r="A100" s="1">
        <v>95</v>
      </c>
      <c r="B100" t="s">
        <v>321</v>
      </c>
      <c r="C100" s="14" t="s">
        <v>463</v>
      </c>
      <c r="D100" s="14" t="s">
        <v>458</v>
      </c>
      <c r="E100" s="5">
        <v>0</v>
      </c>
      <c r="F100" s="5">
        <v>0</v>
      </c>
      <c r="G100" s="5">
        <v>0</v>
      </c>
      <c r="I100" s="28"/>
      <c r="J100" s="28"/>
      <c r="K100" s="28"/>
      <c r="L100" s="28">
        <v>0</v>
      </c>
      <c r="M100" s="28">
        <v>0</v>
      </c>
      <c r="N100" s="28">
        <v>0</v>
      </c>
      <c r="O100" s="28">
        <v>0</v>
      </c>
      <c r="Q100" s="29"/>
      <c r="R100" s="29"/>
      <c r="S100" s="29"/>
      <c r="T100" s="29"/>
      <c r="U100" s="29"/>
      <c r="W100" s="28">
        <f t="shared" si="16"/>
        <v>0</v>
      </c>
      <c r="X100" s="28">
        <f t="shared" si="12"/>
        <v>0</v>
      </c>
      <c r="Y100" s="28">
        <f t="shared" si="13"/>
        <v>0</v>
      </c>
      <c r="Z100" s="28">
        <f t="shared" si="14"/>
        <v>0</v>
      </c>
      <c r="AA100" s="28">
        <f t="shared" si="15"/>
        <v>0</v>
      </c>
    </row>
    <row r="101" spans="1:27" x14ac:dyDescent="0.25">
      <c r="A101" s="1">
        <v>96</v>
      </c>
      <c r="B101" t="s">
        <v>322</v>
      </c>
      <c r="C101" s="14" t="s">
        <v>463</v>
      </c>
      <c r="D101" s="14" t="s">
        <v>458</v>
      </c>
      <c r="E101" s="5">
        <v>1</v>
      </c>
      <c r="F101" s="5">
        <v>0</v>
      </c>
      <c r="G101" s="5">
        <v>0</v>
      </c>
      <c r="I101" s="28"/>
      <c r="J101" s="28"/>
      <c r="K101" s="28"/>
      <c r="L101" s="28">
        <v>0</v>
      </c>
      <c r="M101" s="28">
        <v>0</v>
      </c>
      <c r="N101" s="28">
        <v>0</v>
      </c>
      <c r="O101" s="28">
        <v>0</v>
      </c>
      <c r="Q101" s="29"/>
      <c r="R101" s="29"/>
      <c r="S101" s="29"/>
      <c r="T101" s="29"/>
      <c r="U101" s="29"/>
      <c r="W101" s="28">
        <f t="shared" si="16"/>
        <v>0</v>
      </c>
      <c r="X101" s="28">
        <f t="shared" si="12"/>
        <v>0</v>
      </c>
      <c r="Y101" s="28">
        <f t="shared" si="13"/>
        <v>0</v>
      </c>
      <c r="Z101" s="28">
        <f t="shared" si="14"/>
        <v>0</v>
      </c>
      <c r="AA101" s="28">
        <f t="shared" si="15"/>
        <v>0</v>
      </c>
    </row>
    <row r="102" spans="1:27" x14ac:dyDescent="0.25">
      <c r="A102" s="1">
        <v>97</v>
      </c>
      <c r="B102" t="s">
        <v>323</v>
      </c>
      <c r="C102" s="14" t="s">
        <v>463</v>
      </c>
      <c r="D102" s="14" t="s">
        <v>458</v>
      </c>
      <c r="E102" s="5">
        <v>0</v>
      </c>
      <c r="F102" s="5">
        <v>0</v>
      </c>
      <c r="G102" s="5">
        <v>0</v>
      </c>
      <c r="I102" s="28"/>
      <c r="J102" s="28"/>
      <c r="K102" s="28"/>
      <c r="L102" s="28">
        <v>0</v>
      </c>
      <c r="M102" s="28">
        <v>0</v>
      </c>
      <c r="N102" s="28">
        <v>0</v>
      </c>
      <c r="O102" s="28">
        <v>0</v>
      </c>
      <c r="Q102" s="29"/>
      <c r="R102" s="29"/>
      <c r="S102" s="29"/>
      <c r="T102" s="29"/>
      <c r="U102" s="29"/>
      <c r="W102" s="28">
        <f t="shared" si="16"/>
        <v>0</v>
      </c>
      <c r="X102" s="28">
        <f t="shared" si="12"/>
        <v>0</v>
      </c>
      <c r="Y102" s="28">
        <f t="shared" si="13"/>
        <v>0</v>
      </c>
      <c r="Z102" s="28">
        <f t="shared" si="14"/>
        <v>0</v>
      </c>
      <c r="AA102" s="28">
        <f t="shared" si="15"/>
        <v>0</v>
      </c>
    </row>
    <row r="103" spans="1:27" x14ac:dyDescent="0.25">
      <c r="A103" s="1">
        <v>98</v>
      </c>
      <c r="B103" t="s">
        <v>324</v>
      </c>
      <c r="C103" s="14" t="s">
        <v>463</v>
      </c>
      <c r="D103" s="14" t="s">
        <v>459</v>
      </c>
      <c r="E103" s="5">
        <v>0</v>
      </c>
      <c r="F103" s="5">
        <v>0</v>
      </c>
      <c r="G103" s="5">
        <v>0</v>
      </c>
      <c r="I103" s="28"/>
      <c r="J103" s="28"/>
      <c r="K103" s="28"/>
      <c r="L103" s="28">
        <v>0</v>
      </c>
      <c r="M103" s="28">
        <v>1881.5392682250763</v>
      </c>
      <c r="N103" s="28">
        <v>3800.242308047676</v>
      </c>
      <c r="O103" s="28">
        <v>3836.0905479072344</v>
      </c>
      <c r="Q103" s="29"/>
      <c r="R103" s="29"/>
      <c r="S103" s="29">
        <f>(N103-M103)/M103</f>
        <v>1.0197517916448171</v>
      </c>
      <c r="T103" s="29">
        <f>(O103-N103)/N103</f>
        <v>9.4331458243184802E-3</v>
      </c>
      <c r="U103" s="29">
        <f t="shared" si="18"/>
        <v>0.51459246873456777</v>
      </c>
      <c r="W103" s="28">
        <f t="shared" si="16"/>
        <v>0</v>
      </c>
      <c r="X103" s="28">
        <f t="shared" si="12"/>
        <v>0</v>
      </c>
      <c r="Y103" s="28">
        <f t="shared" si="13"/>
        <v>1881.5392682250763</v>
      </c>
      <c r="Z103" s="28">
        <f t="shared" si="14"/>
        <v>3800.242308047676</v>
      </c>
      <c r="AA103" s="28">
        <f t="shared" si="15"/>
        <v>3836.0905479072344</v>
      </c>
    </row>
    <row r="104" spans="1:27" x14ac:dyDescent="0.25">
      <c r="A104" s="1">
        <v>99</v>
      </c>
      <c r="B104" t="s">
        <v>325</v>
      </c>
      <c r="C104" s="14" t="s">
        <v>463</v>
      </c>
      <c r="D104" s="14" t="s">
        <v>460</v>
      </c>
      <c r="E104" s="5">
        <v>0</v>
      </c>
      <c r="F104" s="5">
        <v>0</v>
      </c>
      <c r="G104" s="5">
        <v>0</v>
      </c>
      <c r="I104" s="28"/>
      <c r="J104" s="28"/>
      <c r="K104" s="28"/>
      <c r="L104" s="28">
        <v>550.01579508347095</v>
      </c>
      <c r="M104" s="28">
        <v>555.60754199229495</v>
      </c>
      <c r="N104" s="28">
        <v>561.10287947165659</v>
      </c>
      <c r="O104" s="28">
        <v>566.40539809209315</v>
      </c>
      <c r="Q104" s="29"/>
      <c r="R104" s="29">
        <f>(M104-L104)/L104</f>
        <v>1.0166520595968336E-2</v>
      </c>
      <c r="S104" s="29">
        <f>(N104-M104)/M104</f>
        <v>9.890681936491506E-3</v>
      </c>
      <c r="T104" s="29">
        <f>(O104-N104)/N104</f>
        <v>9.4501718213057372E-3</v>
      </c>
      <c r="U104" s="29">
        <f t="shared" si="18"/>
        <v>9.8357914512551946E-3</v>
      </c>
      <c r="W104" s="28">
        <f t="shared" si="16"/>
        <v>0</v>
      </c>
      <c r="X104" s="28">
        <f t="shared" si="12"/>
        <v>550.01579508347095</v>
      </c>
      <c r="Y104" s="28">
        <f t="shared" si="13"/>
        <v>555.60754199229495</v>
      </c>
      <c r="Z104" s="28">
        <f t="shared" si="14"/>
        <v>561.10287947165659</v>
      </c>
      <c r="AA104" s="28">
        <f t="shared" si="15"/>
        <v>566.40539809209315</v>
      </c>
    </row>
    <row r="105" spans="1:27" x14ac:dyDescent="0.25">
      <c r="A105" s="1">
        <v>100</v>
      </c>
      <c r="B105" t="s">
        <v>326</v>
      </c>
      <c r="C105" s="14" t="s">
        <v>464</v>
      </c>
      <c r="D105" s="14" t="s">
        <v>460</v>
      </c>
      <c r="E105" s="5">
        <v>0</v>
      </c>
      <c r="F105" s="5">
        <v>0</v>
      </c>
      <c r="G105" s="5">
        <v>0</v>
      </c>
      <c r="I105" s="28"/>
      <c r="J105" s="28"/>
      <c r="K105" s="28"/>
      <c r="L105" s="28">
        <v>0</v>
      </c>
      <c r="M105" s="28">
        <v>0</v>
      </c>
      <c r="N105" s="28">
        <v>0</v>
      </c>
      <c r="O105" s="28">
        <v>0</v>
      </c>
      <c r="Q105" s="29"/>
      <c r="R105" s="29"/>
      <c r="S105" s="29"/>
      <c r="T105" s="29"/>
      <c r="U105" s="29"/>
      <c r="W105" s="28">
        <f t="shared" si="16"/>
        <v>0</v>
      </c>
      <c r="X105" s="28">
        <f t="shared" si="12"/>
        <v>0</v>
      </c>
      <c r="Y105" s="28">
        <f t="shared" si="13"/>
        <v>0</v>
      </c>
      <c r="Z105" s="28">
        <f t="shared" si="14"/>
        <v>0</v>
      </c>
      <c r="AA105" s="28">
        <f t="shared" si="15"/>
        <v>0</v>
      </c>
    </row>
    <row r="106" spans="1:27" x14ac:dyDescent="0.25">
      <c r="A106" s="1">
        <v>101</v>
      </c>
      <c r="B106" t="s">
        <v>327</v>
      </c>
      <c r="C106" s="14" t="s">
        <v>463</v>
      </c>
      <c r="D106" s="14" t="s">
        <v>458</v>
      </c>
      <c r="E106" s="5">
        <v>15543</v>
      </c>
      <c r="F106" s="5">
        <v>15654</v>
      </c>
      <c r="G106" s="5">
        <v>15803</v>
      </c>
      <c r="I106" s="28">
        <v>15571.334396080792</v>
      </c>
      <c r="J106" s="28">
        <v>15752.883318104938</v>
      </c>
      <c r="K106" s="28">
        <v>15929.048581815354</v>
      </c>
      <c r="L106" s="28">
        <v>16099.830187212036</v>
      </c>
      <c r="M106" s="28">
        <v>18113.214113327944</v>
      </c>
      <c r="N106" s="28">
        <v>18291.738335322752</v>
      </c>
      <c r="O106" s="28">
        <v>18464.267340907292</v>
      </c>
      <c r="Q106" s="29">
        <f t="shared" si="17"/>
        <v>1.0721393968981077E-2</v>
      </c>
      <c r="R106" s="29">
        <f>(M106-L106)/L106</f>
        <v>0.12505622125847779</v>
      </c>
      <c r="S106" s="29">
        <f>(N106-M106)/M106</f>
        <v>9.8560211830902005E-3</v>
      </c>
      <c r="T106" s="29">
        <f>(O106-N106)/N106</f>
        <v>9.4320726888692183E-3</v>
      </c>
      <c r="U106" s="29">
        <f t="shared" si="18"/>
        <v>4.8114771710145741E-2</v>
      </c>
      <c r="W106" s="28">
        <f t="shared" si="16"/>
        <v>15803</v>
      </c>
      <c r="X106" s="28">
        <f t="shared" si="12"/>
        <v>15972.430188891807</v>
      </c>
      <c r="Y106" s="28">
        <f t="shared" si="13"/>
        <v>17969.88195262945</v>
      </c>
      <c r="Z106" s="28">
        <f t="shared" si="14"/>
        <v>18146.993489812197</v>
      </c>
      <c r="AA106" s="28">
        <f t="shared" si="15"/>
        <v>18318.157251492543</v>
      </c>
    </row>
    <row r="107" spans="1:27" x14ac:dyDescent="0.25">
      <c r="A107" s="1">
        <v>102</v>
      </c>
      <c r="B107" t="s">
        <v>328</v>
      </c>
      <c r="C107" s="14" t="s">
        <v>463</v>
      </c>
      <c r="D107" s="14" t="s">
        <v>458</v>
      </c>
      <c r="E107" s="5">
        <v>0</v>
      </c>
      <c r="F107" s="5">
        <v>0</v>
      </c>
      <c r="G107" s="5">
        <v>0</v>
      </c>
      <c r="I107" s="28"/>
      <c r="J107" s="28"/>
      <c r="K107" s="28"/>
      <c r="L107" s="28">
        <v>0</v>
      </c>
      <c r="M107" s="28">
        <v>0</v>
      </c>
      <c r="N107" s="28">
        <v>0</v>
      </c>
      <c r="O107" s="28">
        <v>0</v>
      </c>
      <c r="Q107" s="29"/>
      <c r="R107" s="29"/>
      <c r="S107" s="29"/>
      <c r="T107" s="29"/>
      <c r="U107" s="29"/>
      <c r="W107" s="28">
        <f t="shared" si="16"/>
        <v>0</v>
      </c>
      <c r="X107" s="28">
        <f t="shared" si="12"/>
        <v>0</v>
      </c>
      <c r="Y107" s="28">
        <f t="shared" si="13"/>
        <v>0</v>
      </c>
      <c r="Z107" s="28">
        <f t="shared" si="14"/>
        <v>0</v>
      </c>
      <c r="AA107" s="28">
        <f t="shared" si="15"/>
        <v>0</v>
      </c>
    </row>
    <row r="108" spans="1:27" x14ac:dyDescent="0.25">
      <c r="A108" s="1">
        <v>103</v>
      </c>
      <c r="B108" t="s">
        <v>329</v>
      </c>
      <c r="C108" s="14" t="s">
        <v>463</v>
      </c>
      <c r="D108" s="14" t="s">
        <v>460</v>
      </c>
      <c r="E108" s="5">
        <v>11633</v>
      </c>
      <c r="F108" s="5">
        <v>11854</v>
      </c>
      <c r="G108" s="5">
        <v>12084</v>
      </c>
      <c r="I108" s="28">
        <v>10195.167580964971</v>
      </c>
      <c r="J108" s="28">
        <v>10313.673463317913</v>
      </c>
      <c r="K108" s="28">
        <v>10429.183410442831</v>
      </c>
      <c r="L108" s="28">
        <v>10541.031658955719</v>
      </c>
      <c r="M108" s="28">
        <v>10649.551090548581</v>
      </c>
      <c r="N108" s="28">
        <v>10754.408823529413</v>
      </c>
      <c r="O108" s="28">
        <v>13619.290227531073</v>
      </c>
      <c r="Q108" s="29">
        <f t="shared" si="17"/>
        <v>1.0724545164379153E-2</v>
      </c>
      <c r="R108" s="29">
        <f>(M108-L108)/L108</f>
        <v>1.0294953577970075E-2</v>
      </c>
      <c r="S108" s="29">
        <f>(N108-M108)/M108</f>
        <v>9.8462115528881681E-3</v>
      </c>
      <c r="T108" s="29">
        <f>(O108-N108)/N108</f>
        <v>0.26639134247283108</v>
      </c>
      <c r="U108" s="29">
        <f t="shared" si="18"/>
        <v>9.5510835867896438E-2</v>
      </c>
      <c r="W108" s="28">
        <f t="shared" si="16"/>
        <v>12084</v>
      </c>
      <c r="X108" s="28">
        <f t="shared" si="12"/>
        <v>12213.595403766358</v>
      </c>
      <c r="Y108" s="28">
        <f t="shared" si="13"/>
        <v>12339.333801468243</v>
      </c>
      <c r="Z108" s="28">
        <f t="shared" si="14"/>
        <v>12460.829492499202</v>
      </c>
      <c r="AA108" s="28">
        <f t="shared" si="15"/>
        <v>15780.28658933111</v>
      </c>
    </row>
    <row r="109" spans="1:27" x14ac:dyDescent="0.25">
      <c r="A109" s="1">
        <v>104</v>
      </c>
      <c r="B109" t="s">
        <v>330</v>
      </c>
      <c r="C109" s="14" t="s">
        <v>463</v>
      </c>
      <c r="D109" s="14" t="s">
        <v>460</v>
      </c>
      <c r="E109" s="5">
        <v>0</v>
      </c>
      <c r="F109" s="5">
        <v>0</v>
      </c>
      <c r="G109" s="5">
        <v>0</v>
      </c>
      <c r="I109" s="28"/>
      <c r="J109" s="28"/>
      <c r="K109" s="28"/>
      <c r="L109" s="28">
        <v>0</v>
      </c>
      <c r="M109" s="28">
        <v>0</v>
      </c>
      <c r="N109" s="28">
        <v>0</v>
      </c>
      <c r="O109" s="28">
        <v>0</v>
      </c>
      <c r="Q109" s="29"/>
      <c r="R109" s="29"/>
      <c r="S109" s="29"/>
      <c r="T109" s="29"/>
      <c r="U109" s="29"/>
      <c r="W109" s="28">
        <f t="shared" si="16"/>
        <v>0</v>
      </c>
      <c r="X109" s="28">
        <f t="shared" si="12"/>
        <v>0</v>
      </c>
      <c r="Y109" s="28">
        <f t="shared" si="13"/>
        <v>0</v>
      </c>
      <c r="Z109" s="28">
        <f t="shared" si="14"/>
        <v>0</v>
      </c>
      <c r="AA109" s="28">
        <f t="shared" si="15"/>
        <v>0</v>
      </c>
    </row>
    <row r="110" spans="1:27" x14ac:dyDescent="0.25">
      <c r="A110" s="1">
        <v>105</v>
      </c>
      <c r="B110" t="s">
        <v>331</v>
      </c>
      <c r="C110" s="14" t="s">
        <v>464</v>
      </c>
      <c r="D110" s="14" t="s">
        <v>460</v>
      </c>
      <c r="E110" s="5">
        <v>8917</v>
      </c>
      <c r="F110" s="5">
        <v>9082</v>
      </c>
      <c r="G110" s="5">
        <v>9239</v>
      </c>
      <c r="I110" s="28">
        <v>8907.8410271594312</v>
      </c>
      <c r="J110" s="28">
        <v>9011.602379478345</v>
      </c>
      <c r="K110" s="28">
        <v>9112.2840569567434</v>
      </c>
      <c r="L110" s="28">
        <v>9210.1229576592814</v>
      </c>
      <c r="M110" s="28">
        <v>9304.8821835213039</v>
      </c>
      <c r="N110" s="28">
        <v>9396.5617345428127</v>
      </c>
      <c r="O110" s="28">
        <v>9485.1616107238024</v>
      </c>
      <c r="Q110" s="29">
        <f t="shared" si="17"/>
        <v>1.0737033666969943E-2</v>
      </c>
      <c r="R110" s="29">
        <f>(M110-L110)/L110</f>
        <v>1.0288595092340137E-2</v>
      </c>
      <c r="S110" s="29">
        <f>(N110-M110)/M110</f>
        <v>9.8528438311525149E-3</v>
      </c>
      <c r="T110" s="29">
        <f>(O110-N110)/N110</f>
        <v>9.4289676036806748E-3</v>
      </c>
      <c r="U110" s="29">
        <f t="shared" si="18"/>
        <v>9.8568021757244415E-3</v>
      </c>
      <c r="W110" s="28">
        <f t="shared" si="16"/>
        <v>9239</v>
      </c>
      <c r="X110" s="28">
        <f t="shared" si="12"/>
        <v>9338.1994540491341</v>
      </c>
      <c r="Y110" s="28">
        <f t="shared" si="13"/>
        <v>9434.2764071233578</v>
      </c>
      <c r="Z110" s="28">
        <f t="shared" si="14"/>
        <v>9527.2308592226709</v>
      </c>
      <c r="AA110" s="28">
        <f t="shared" si="15"/>
        <v>9617.0628103470681</v>
      </c>
    </row>
    <row r="111" spans="1:27" x14ac:dyDescent="0.25">
      <c r="A111" s="1">
        <v>106</v>
      </c>
      <c r="B111" t="s">
        <v>332</v>
      </c>
      <c r="C111" s="14" t="s">
        <v>465</v>
      </c>
      <c r="D111" s="14" t="s">
        <v>458</v>
      </c>
      <c r="E111" s="5">
        <v>0</v>
      </c>
      <c r="F111" s="5">
        <v>0</v>
      </c>
      <c r="G111" s="5">
        <v>0</v>
      </c>
      <c r="I111" s="28"/>
      <c r="J111" s="28"/>
      <c r="K111" s="28"/>
      <c r="L111" s="28">
        <v>0</v>
      </c>
      <c r="M111" s="28">
        <v>0</v>
      </c>
      <c r="N111" s="28">
        <v>0</v>
      </c>
      <c r="O111" s="28">
        <v>0</v>
      </c>
      <c r="Q111" s="29"/>
      <c r="R111" s="29"/>
      <c r="S111" s="29"/>
      <c r="T111" s="29"/>
      <c r="U111" s="29"/>
      <c r="W111" s="28">
        <f t="shared" si="16"/>
        <v>0</v>
      </c>
      <c r="X111" s="28">
        <f t="shared" si="12"/>
        <v>0</v>
      </c>
      <c r="Y111" s="28">
        <f t="shared" si="13"/>
        <v>0</v>
      </c>
      <c r="Z111" s="28">
        <f t="shared" si="14"/>
        <v>0</v>
      </c>
      <c r="AA111" s="28">
        <f t="shared" si="15"/>
        <v>0</v>
      </c>
    </row>
    <row r="112" spans="1:27" x14ac:dyDescent="0.25">
      <c r="A112" s="1">
        <v>107</v>
      </c>
      <c r="B112" t="s">
        <v>333</v>
      </c>
      <c r="C112" s="14" t="s">
        <v>465</v>
      </c>
      <c r="D112" s="14" t="s">
        <v>458</v>
      </c>
      <c r="E112" s="5">
        <v>0</v>
      </c>
      <c r="F112" s="5">
        <v>0</v>
      </c>
      <c r="G112" s="5">
        <v>0</v>
      </c>
      <c r="I112" s="28"/>
      <c r="J112" s="28"/>
      <c r="K112" s="28"/>
      <c r="L112" s="28">
        <v>0</v>
      </c>
      <c r="M112" s="28">
        <v>0</v>
      </c>
      <c r="N112" s="28">
        <v>0</v>
      </c>
      <c r="O112" s="28">
        <v>0</v>
      </c>
      <c r="Q112" s="29"/>
      <c r="R112" s="29"/>
      <c r="S112" s="29"/>
      <c r="T112" s="29"/>
      <c r="U112" s="29"/>
      <c r="W112" s="28">
        <f t="shared" si="16"/>
        <v>0</v>
      </c>
      <c r="X112" s="28">
        <f t="shared" si="12"/>
        <v>0</v>
      </c>
      <c r="Y112" s="28">
        <f t="shared" si="13"/>
        <v>0</v>
      </c>
      <c r="Z112" s="28">
        <f t="shared" si="14"/>
        <v>0</v>
      </c>
      <c r="AA112" s="28">
        <f t="shared" si="15"/>
        <v>0</v>
      </c>
    </row>
    <row r="113" spans="1:27" x14ac:dyDescent="0.25">
      <c r="A113" s="1">
        <v>108</v>
      </c>
      <c r="B113" t="s">
        <v>334</v>
      </c>
      <c r="C113" s="14" t="s">
        <v>463</v>
      </c>
      <c r="D113" s="14" t="s">
        <v>460</v>
      </c>
      <c r="E113" s="5">
        <v>0</v>
      </c>
      <c r="F113" s="5">
        <v>0</v>
      </c>
      <c r="G113" s="5">
        <v>0</v>
      </c>
      <c r="I113" s="28"/>
      <c r="J113" s="28"/>
      <c r="K113" s="28"/>
      <c r="L113" s="28">
        <v>0</v>
      </c>
      <c r="M113" s="28">
        <v>0</v>
      </c>
      <c r="N113" s="28">
        <v>0</v>
      </c>
      <c r="O113" s="28">
        <v>0</v>
      </c>
      <c r="Q113" s="29"/>
      <c r="R113" s="29"/>
      <c r="S113" s="29"/>
      <c r="T113" s="29"/>
      <c r="U113" s="29"/>
      <c r="W113" s="28">
        <f t="shared" si="16"/>
        <v>0</v>
      </c>
      <c r="X113" s="28">
        <f t="shared" si="12"/>
        <v>0</v>
      </c>
      <c r="Y113" s="28">
        <f t="shared" si="13"/>
        <v>0</v>
      </c>
      <c r="Z113" s="28">
        <f t="shared" si="14"/>
        <v>0</v>
      </c>
      <c r="AA113" s="28">
        <f t="shared" si="15"/>
        <v>0</v>
      </c>
    </row>
    <row r="114" spans="1:27" x14ac:dyDescent="0.25">
      <c r="A114" s="1">
        <v>109</v>
      </c>
      <c r="B114" t="s">
        <v>335</v>
      </c>
      <c r="C114" s="14" t="s">
        <v>463</v>
      </c>
      <c r="D114" s="14" t="s">
        <v>458</v>
      </c>
      <c r="E114" s="5">
        <v>0</v>
      </c>
      <c r="F114" s="5">
        <v>0</v>
      </c>
      <c r="G114" s="5">
        <v>0</v>
      </c>
      <c r="I114" s="28"/>
      <c r="J114" s="28"/>
      <c r="K114" s="28"/>
      <c r="L114" s="28">
        <v>7393.4273853081904</v>
      </c>
      <c r="M114" s="28">
        <v>7469.3202927103857</v>
      </c>
      <c r="N114" s="28">
        <v>7542.8933295806355</v>
      </c>
      <c r="O114" s="28">
        <v>7614.1464959189416</v>
      </c>
      <c r="Q114" s="29"/>
      <c r="R114" s="29">
        <f t="shared" ref="R114:T119" si="21">(M114-L114)/L114</f>
        <v>1.0264915504953155E-2</v>
      </c>
      <c r="S114" s="29">
        <f t="shared" si="21"/>
        <v>9.8500310586563961E-3</v>
      </c>
      <c r="T114" s="29">
        <f t="shared" si="21"/>
        <v>9.4463971880492659E-3</v>
      </c>
      <c r="U114" s="29">
        <f t="shared" si="18"/>
        <v>9.8537812505529385E-3</v>
      </c>
      <c r="W114" s="28">
        <f t="shared" si="16"/>
        <v>0</v>
      </c>
      <c r="X114" s="28">
        <f t="shared" si="12"/>
        <v>7393.4273853081904</v>
      </c>
      <c r="Y114" s="28">
        <f t="shared" si="13"/>
        <v>7469.3202927103857</v>
      </c>
      <c r="Z114" s="28">
        <f t="shared" si="14"/>
        <v>7542.8933295806355</v>
      </c>
      <c r="AA114" s="28">
        <f t="shared" si="15"/>
        <v>7614.1464959189416</v>
      </c>
    </row>
    <row r="115" spans="1:27" x14ac:dyDescent="0.25">
      <c r="A115" s="1">
        <v>110</v>
      </c>
      <c r="B115" t="s">
        <v>336</v>
      </c>
      <c r="C115" s="14" t="s">
        <v>463</v>
      </c>
      <c r="D115" s="14" t="s">
        <v>460</v>
      </c>
      <c r="E115" s="5">
        <v>0</v>
      </c>
      <c r="F115" s="5">
        <v>0</v>
      </c>
      <c r="G115" s="5">
        <v>0</v>
      </c>
      <c r="I115" s="28"/>
      <c r="J115" s="28"/>
      <c r="K115" s="28">
        <v>779.85976678308555</v>
      </c>
      <c r="L115" s="28">
        <v>788.25597706510723</v>
      </c>
      <c r="M115" s="28">
        <v>796.32292419881458</v>
      </c>
      <c r="N115" s="28">
        <v>804.22523975836452</v>
      </c>
      <c r="O115" s="28">
        <v>811.7982921695999</v>
      </c>
      <c r="Q115" s="29">
        <f t="shared" si="17"/>
        <v>1.0766307789740167E-2</v>
      </c>
      <c r="R115" s="29">
        <f t="shared" si="21"/>
        <v>1.0233918128655106E-2</v>
      </c>
      <c r="S115" s="29">
        <f t="shared" si="21"/>
        <v>9.9235063055612971E-3</v>
      </c>
      <c r="T115" s="29">
        <f t="shared" si="21"/>
        <v>9.4165813715455637E-3</v>
      </c>
      <c r="U115" s="29">
        <f t="shared" si="18"/>
        <v>9.8580019352539888E-3</v>
      </c>
      <c r="W115" s="28">
        <f t="shared" si="16"/>
        <v>0</v>
      </c>
      <c r="X115" s="28">
        <f t="shared" si="12"/>
        <v>788.25597706510723</v>
      </c>
      <c r="Y115" s="28">
        <f t="shared" si="13"/>
        <v>796.32292419881458</v>
      </c>
      <c r="Z115" s="28">
        <f t="shared" si="14"/>
        <v>804.22523975836452</v>
      </c>
      <c r="AA115" s="28">
        <f t="shared" si="15"/>
        <v>811.7982921695999</v>
      </c>
    </row>
    <row r="116" spans="1:27" x14ac:dyDescent="0.25">
      <c r="A116" s="1">
        <v>111</v>
      </c>
      <c r="B116" t="s">
        <v>337</v>
      </c>
      <c r="C116" s="14" t="s">
        <v>463</v>
      </c>
      <c r="D116" s="14" t="s">
        <v>458</v>
      </c>
      <c r="E116" s="5">
        <v>9529</v>
      </c>
      <c r="F116" s="5">
        <v>9573</v>
      </c>
      <c r="G116" s="5">
        <v>9620</v>
      </c>
      <c r="I116" s="28">
        <v>9574.736462419407</v>
      </c>
      <c r="J116" s="28">
        <v>9686.0606880382347</v>
      </c>
      <c r="K116" s="28">
        <v>9794.3992064565591</v>
      </c>
      <c r="L116" s="28">
        <v>9899.7520176743765</v>
      </c>
      <c r="M116" s="28">
        <v>10001.266062491546</v>
      </c>
      <c r="N116" s="28">
        <v>10099.794400108211</v>
      </c>
      <c r="O116" s="28">
        <v>10195.33703052437</v>
      </c>
      <c r="Q116" s="29">
        <f t="shared" si="17"/>
        <v>1.0756434263815571E-2</v>
      </c>
      <c r="R116" s="29">
        <f t="shared" si="21"/>
        <v>1.0254200775527814E-2</v>
      </c>
      <c r="S116" s="29">
        <f t="shared" si="21"/>
        <v>9.8515864892528161E-3</v>
      </c>
      <c r="T116" s="29">
        <f t="shared" si="21"/>
        <v>9.4598589467460425E-3</v>
      </c>
      <c r="U116" s="29">
        <f t="shared" si="18"/>
        <v>9.8552154038422241E-3</v>
      </c>
      <c r="W116" s="28">
        <f t="shared" si="16"/>
        <v>9620</v>
      </c>
      <c r="X116" s="28">
        <f t="shared" si="12"/>
        <v>9723.4768976179057</v>
      </c>
      <c r="Y116" s="28">
        <f t="shared" si="13"/>
        <v>9823.1833819622861</v>
      </c>
      <c r="Z116" s="28">
        <f t="shared" si="14"/>
        <v>9919.9573226494776</v>
      </c>
      <c r="AA116" s="28">
        <f t="shared" si="15"/>
        <v>10013.798719679482</v>
      </c>
    </row>
    <row r="117" spans="1:27" x14ac:dyDescent="0.25">
      <c r="A117" s="1">
        <v>112</v>
      </c>
      <c r="B117" t="s">
        <v>338</v>
      </c>
      <c r="C117" s="14" t="s">
        <v>463</v>
      </c>
      <c r="D117" s="14" t="s">
        <v>460</v>
      </c>
      <c r="E117" s="5">
        <v>0</v>
      </c>
      <c r="F117" s="5">
        <v>0</v>
      </c>
      <c r="G117" s="5">
        <v>0</v>
      </c>
      <c r="I117" s="28"/>
      <c r="J117" s="28">
        <v>407.47014161335039</v>
      </c>
      <c r="K117" s="28">
        <v>412.01872245133177</v>
      </c>
      <c r="L117" s="28">
        <v>416.48460181953169</v>
      </c>
      <c r="M117" s="28">
        <v>420.78507824816865</v>
      </c>
      <c r="N117" s="28">
        <v>424.92015173724258</v>
      </c>
      <c r="O117" s="28">
        <v>428.88982228675366</v>
      </c>
      <c r="Q117" s="29">
        <f t="shared" si="17"/>
        <v>1.0839020473705385E-2</v>
      </c>
      <c r="R117" s="29">
        <f t="shared" si="21"/>
        <v>1.0325655281969845E-2</v>
      </c>
      <c r="S117" s="29">
        <f t="shared" si="21"/>
        <v>9.8270440251571074E-3</v>
      </c>
      <c r="T117" s="29">
        <f t="shared" si="21"/>
        <v>9.3421564811211871E-3</v>
      </c>
      <c r="U117" s="29">
        <f t="shared" si="18"/>
        <v>9.831618596082713E-3</v>
      </c>
      <c r="W117" s="28">
        <f t="shared" si="16"/>
        <v>0</v>
      </c>
      <c r="X117" s="28">
        <f t="shared" si="12"/>
        <v>416.48460181953169</v>
      </c>
      <c r="Y117" s="28">
        <f t="shared" si="13"/>
        <v>420.78507824816865</v>
      </c>
      <c r="Z117" s="28">
        <f t="shared" si="14"/>
        <v>424.92015173724258</v>
      </c>
      <c r="AA117" s="28">
        <f t="shared" si="15"/>
        <v>428.88982228675366</v>
      </c>
    </row>
    <row r="118" spans="1:27" x14ac:dyDescent="0.25">
      <c r="A118" s="1">
        <v>113</v>
      </c>
      <c r="B118" t="s">
        <v>339</v>
      </c>
      <c r="C118" s="14" t="s">
        <v>463</v>
      </c>
      <c r="D118" s="14" t="s">
        <v>458</v>
      </c>
      <c r="E118" s="5">
        <v>2869</v>
      </c>
      <c r="F118" s="5">
        <v>2884</v>
      </c>
      <c r="G118" s="5">
        <v>2906</v>
      </c>
      <c r="I118" s="28">
        <v>2870.869812393405</v>
      </c>
      <c r="J118" s="28">
        <v>2904.7396247868105</v>
      </c>
      <c r="K118" s="28">
        <v>2937.3998010233086</v>
      </c>
      <c r="L118" s="28">
        <v>2968.4471290505971</v>
      </c>
      <c r="M118" s="28">
        <v>2999.0912450255828</v>
      </c>
      <c r="N118" s="28">
        <v>3028.5257248436615</v>
      </c>
      <c r="O118" s="28">
        <v>3057.1537805571343</v>
      </c>
      <c r="Q118" s="29">
        <f t="shared" si="17"/>
        <v>1.0569663692518995E-2</v>
      </c>
      <c r="R118" s="29">
        <f t="shared" si="21"/>
        <v>1.0323281716924702E-2</v>
      </c>
      <c r="S118" s="29">
        <f t="shared" si="21"/>
        <v>9.8144662543695263E-3</v>
      </c>
      <c r="T118" s="29">
        <f t="shared" si="21"/>
        <v>9.4528025562505801E-3</v>
      </c>
      <c r="U118" s="29">
        <f t="shared" si="18"/>
        <v>9.8635168425149373E-3</v>
      </c>
      <c r="W118" s="28">
        <f t="shared" si="16"/>
        <v>2906</v>
      </c>
      <c r="X118" s="28">
        <f t="shared" si="12"/>
        <v>2936.7154426904603</v>
      </c>
      <c r="Y118" s="28">
        <f t="shared" si="13"/>
        <v>2967.0319835277974</v>
      </c>
      <c r="Z118" s="28">
        <f t="shared" si="14"/>
        <v>2996.1518188057662</v>
      </c>
      <c r="AA118" s="28">
        <f t="shared" si="15"/>
        <v>3024.4738503774884</v>
      </c>
    </row>
    <row r="119" spans="1:27" x14ac:dyDescent="0.25">
      <c r="A119" s="1">
        <v>114</v>
      </c>
      <c r="B119" t="s">
        <v>340</v>
      </c>
      <c r="C119" s="14" t="s">
        <v>463</v>
      </c>
      <c r="D119" s="14" t="s">
        <v>458</v>
      </c>
      <c r="E119" s="5">
        <v>45381</v>
      </c>
      <c r="F119" s="5">
        <v>46365</v>
      </c>
      <c r="G119" s="5">
        <v>47497</v>
      </c>
      <c r="I119" s="28">
        <v>45040.105261133758</v>
      </c>
      <c r="J119" s="28">
        <v>45564.663237443274</v>
      </c>
      <c r="K119" s="28">
        <v>46074.246067610184</v>
      </c>
      <c r="L119" s="28">
        <v>46568.853751634495</v>
      </c>
      <c r="M119" s="28">
        <v>47048.058428197837</v>
      </c>
      <c r="N119" s="28">
        <v>47511.86009730021</v>
      </c>
      <c r="O119" s="28">
        <v>47959.830897623266</v>
      </c>
      <c r="Q119" s="29">
        <f t="shared" si="17"/>
        <v>1.0735014161675376E-2</v>
      </c>
      <c r="R119" s="29">
        <f t="shared" si="21"/>
        <v>1.0290239891217483E-2</v>
      </c>
      <c r="S119" s="29">
        <f t="shared" si="21"/>
        <v>9.8580405780230394E-3</v>
      </c>
      <c r="T119" s="29">
        <f t="shared" si="21"/>
        <v>9.4286100229637303E-3</v>
      </c>
      <c r="U119" s="29">
        <f t="shared" si="18"/>
        <v>9.858963497401417E-3</v>
      </c>
      <c r="W119" s="28">
        <f t="shared" si="16"/>
        <v>47497</v>
      </c>
      <c r="X119" s="28">
        <f t="shared" si="12"/>
        <v>48006.880967637095</v>
      </c>
      <c r="Y119" s="28">
        <f t="shared" si="13"/>
        <v>48500.883289223202</v>
      </c>
      <c r="Z119" s="28">
        <f t="shared" si="14"/>
        <v>48979.00696475833</v>
      </c>
      <c r="AA119" s="28">
        <f t="shared" si="15"/>
        <v>49440.81092074106</v>
      </c>
    </row>
    <row r="120" spans="1:27" x14ac:dyDescent="0.25">
      <c r="A120" s="1">
        <v>115</v>
      </c>
      <c r="B120" t="s">
        <v>341</v>
      </c>
      <c r="C120" s="14" t="s">
        <v>463</v>
      </c>
      <c r="D120" s="14" t="s">
        <v>460</v>
      </c>
      <c r="E120" s="5">
        <v>0</v>
      </c>
      <c r="F120" s="5">
        <v>0</v>
      </c>
      <c r="G120" s="5">
        <v>0</v>
      </c>
      <c r="I120" s="28"/>
      <c r="J120" s="28"/>
      <c r="K120" s="28"/>
      <c r="L120" s="28">
        <v>0</v>
      </c>
      <c r="M120" s="28">
        <v>0</v>
      </c>
      <c r="N120" s="28">
        <v>0</v>
      </c>
      <c r="O120" s="28">
        <v>0</v>
      </c>
      <c r="Q120" s="29"/>
      <c r="R120" s="29"/>
      <c r="S120" s="29"/>
      <c r="T120" s="29"/>
      <c r="U120" s="29"/>
      <c r="W120" s="28">
        <f t="shared" si="16"/>
        <v>0</v>
      </c>
      <c r="X120" s="28">
        <f t="shared" si="12"/>
        <v>0</v>
      </c>
      <c r="Y120" s="28">
        <f t="shared" si="13"/>
        <v>0</v>
      </c>
      <c r="Z120" s="28">
        <f t="shared" si="14"/>
        <v>0</v>
      </c>
      <c r="AA120" s="28">
        <f t="shared" si="15"/>
        <v>0</v>
      </c>
    </row>
    <row r="121" spans="1:27" x14ac:dyDescent="0.25">
      <c r="A121" s="1">
        <v>116</v>
      </c>
      <c r="B121" t="s">
        <v>342</v>
      </c>
      <c r="C121" s="14" t="s">
        <v>464</v>
      </c>
      <c r="D121" s="14" t="s">
        <v>460</v>
      </c>
      <c r="E121" s="5">
        <v>0</v>
      </c>
      <c r="F121" s="5">
        <v>0</v>
      </c>
      <c r="G121" s="5">
        <v>0</v>
      </c>
      <c r="I121" s="28"/>
      <c r="J121" s="28"/>
      <c r="K121" s="28"/>
      <c r="L121" s="28">
        <v>0</v>
      </c>
      <c r="M121" s="28">
        <v>0</v>
      </c>
      <c r="N121" s="28">
        <v>0</v>
      </c>
      <c r="O121" s="28">
        <v>0</v>
      </c>
      <c r="Q121" s="29"/>
      <c r="R121" s="29"/>
      <c r="S121" s="29"/>
      <c r="T121" s="29"/>
      <c r="U121" s="29"/>
      <c r="W121" s="28">
        <f t="shared" si="16"/>
        <v>0</v>
      </c>
      <c r="X121" s="28">
        <f t="shared" si="12"/>
        <v>0</v>
      </c>
      <c r="Y121" s="28">
        <f t="shared" si="13"/>
        <v>0</v>
      </c>
      <c r="Z121" s="28">
        <f t="shared" si="14"/>
        <v>0</v>
      </c>
      <c r="AA121" s="28">
        <f t="shared" si="15"/>
        <v>0</v>
      </c>
    </row>
    <row r="122" spans="1:27" x14ac:dyDescent="0.25">
      <c r="A122" s="1">
        <v>117</v>
      </c>
      <c r="B122" t="s">
        <v>343</v>
      </c>
      <c r="C122" s="14" t="s">
        <v>463</v>
      </c>
      <c r="D122" s="14" t="s">
        <v>458</v>
      </c>
      <c r="E122" s="5">
        <v>9820</v>
      </c>
      <c r="F122" s="5">
        <v>9878</v>
      </c>
      <c r="G122" s="5">
        <v>10015</v>
      </c>
      <c r="I122" s="28">
        <v>9943.2048445112232</v>
      </c>
      <c r="J122" s="28">
        <v>10058.83130719847</v>
      </c>
      <c r="K122" s="28">
        <v>10171.773983517734</v>
      </c>
      <c r="L122" s="28">
        <v>10280.467331421027</v>
      </c>
      <c r="M122" s="28">
        <v>10386.253244092339</v>
      </c>
      <c r="N122" s="28">
        <v>10488.460774939673</v>
      </c>
      <c r="O122" s="28">
        <v>15859.157561685459</v>
      </c>
      <c r="Q122" s="29">
        <f t="shared" si="17"/>
        <v>1.068578087553048E-2</v>
      </c>
      <c r="R122" s="29">
        <f t="shared" ref="R122:T123" si="22">(M122-L122)/L122</f>
        <v>1.0289990645463157E-2</v>
      </c>
      <c r="S122" s="29">
        <f t="shared" si="22"/>
        <v>9.8406546080964576E-3</v>
      </c>
      <c r="T122" s="29">
        <f t="shared" si="22"/>
        <v>0.51205767004231151</v>
      </c>
      <c r="U122" s="29">
        <f t="shared" si="18"/>
        <v>0.17739610509862369</v>
      </c>
      <c r="W122" s="28">
        <f t="shared" si="16"/>
        <v>10015</v>
      </c>
      <c r="X122" s="28">
        <f t="shared" si="12"/>
        <v>10122.018095468438</v>
      </c>
      <c r="Y122" s="28">
        <f t="shared" si="13"/>
        <v>10226.173566984018</v>
      </c>
      <c r="Z122" s="28">
        <f t="shared" si="14"/>
        <v>10326.805809019153</v>
      </c>
      <c r="AA122" s="28">
        <f t="shared" si="15"/>
        <v>15614.725930564908</v>
      </c>
    </row>
    <row r="123" spans="1:27" x14ac:dyDescent="0.25">
      <c r="A123" s="1">
        <v>118</v>
      </c>
      <c r="B123" t="s">
        <v>344</v>
      </c>
      <c r="C123" s="14" t="s">
        <v>463</v>
      </c>
      <c r="D123" s="14" t="s">
        <v>460</v>
      </c>
      <c r="E123" s="5">
        <v>40846</v>
      </c>
      <c r="F123" s="5">
        <v>41450</v>
      </c>
      <c r="G123" s="5">
        <v>42381</v>
      </c>
      <c r="I123" s="28">
        <v>40529.348994475593</v>
      </c>
      <c r="J123" s="28">
        <v>41001.78312300377</v>
      </c>
      <c r="K123" s="28">
        <v>41460.469168426636</v>
      </c>
      <c r="L123" s="28">
        <v>41904.99052216523</v>
      </c>
      <c r="M123" s="28">
        <v>42336.18040137746</v>
      </c>
      <c r="N123" s="28">
        <v>42753.622197484365</v>
      </c>
      <c r="O123" s="28">
        <v>43156.899301907011</v>
      </c>
      <c r="Q123" s="29">
        <f t="shared" si="17"/>
        <v>1.0721570755333119E-2</v>
      </c>
      <c r="R123" s="29">
        <f t="shared" si="22"/>
        <v>1.0289702344262708E-2</v>
      </c>
      <c r="S123" s="29">
        <f t="shared" si="22"/>
        <v>9.8601666978281027E-3</v>
      </c>
      <c r="T123" s="29">
        <f t="shared" si="22"/>
        <v>9.4325833390176573E-3</v>
      </c>
      <c r="U123" s="29">
        <f t="shared" si="18"/>
        <v>9.8608174603694882E-3</v>
      </c>
      <c r="W123" s="28">
        <f t="shared" si="16"/>
        <v>42381</v>
      </c>
      <c r="X123" s="28">
        <f t="shared" si="12"/>
        <v>42835.390890181778</v>
      </c>
      <c r="Y123" s="28">
        <f t="shared" si="13"/>
        <v>43276.154312241895</v>
      </c>
      <c r="Z123" s="28">
        <f t="shared" si="14"/>
        <v>43702.864407801535</v>
      </c>
      <c r="AA123" s="28">
        <f t="shared" si="15"/>
        <v>44115.095318481908</v>
      </c>
    </row>
    <row r="124" spans="1:27" x14ac:dyDescent="0.25">
      <c r="A124" s="1">
        <v>119</v>
      </c>
      <c r="B124" t="s">
        <v>345</v>
      </c>
      <c r="C124" s="14" t="s">
        <v>463</v>
      </c>
      <c r="D124" s="14" t="s">
        <v>460</v>
      </c>
      <c r="E124" s="5">
        <v>0</v>
      </c>
      <c r="F124" s="5">
        <v>0</v>
      </c>
      <c r="G124" s="5">
        <v>0</v>
      </c>
      <c r="I124" s="28"/>
      <c r="J124" s="28"/>
      <c r="K124" s="28"/>
      <c r="L124" s="28">
        <v>0</v>
      </c>
      <c r="M124" s="28">
        <v>0</v>
      </c>
      <c r="N124" s="28">
        <v>0</v>
      </c>
      <c r="O124" s="28">
        <v>0</v>
      </c>
      <c r="Q124" s="29"/>
      <c r="R124" s="29"/>
      <c r="S124" s="29"/>
      <c r="T124" s="29"/>
      <c r="U124" s="29"/>
      <c r="W124" s="28">
        <f t="shared" si="16"/>
        <v>0</v>
      </c>
      <c r="X124" s="28">
        <f t="shared" si="12"/>
        <v>0</v>
      </c>
      <c r="Y124" s="28">
        <f t="shared" si="13"/>
        <v>0</v>
      </c>
      <c r="Z124" s="28">
        <f t="shared" si="14"/>
        <v>0</v>
      </c>
      <c r="AA124" s="28">
        <f t="shared" si="15"/>
        <v>0</v>
      </c>
    </row>
    <row r="125" spans="1:27" x14ac:dyDescent="0.25">
      <c r="A125" s="1">
        <v>120</v>
      </c>
      <c r="B125" t="s">
        <v>346</v>
      </c>
      <c r="C125" s="14" t="s">
        <v>463</v>
      </c>
      <c r="D125" s="14" t="s">
        <v>458</v>
      </c>
      <c r="E125" s="5">
        <v>0</v>
      </c>
      <c r="F125" s="5">
        <v>0</v>
      </c>
      <c r="G125" s="5">
        <v>0</v>
      </c>
      <c r="I125" s="28"/>
      <c r="J125" s="28"/>
      <c r="K125" s="28"/>
      <c r="L125" s="28">
        <v>0</v>
      </c>
      <c r="M125" s="28">
        <v>0</v>
      </c>
      <c r="N125" s="28">
        <v>0</v>
      </c>
      <c r="O125" s="28">
        <v>0</v>
      </c>
      <c r="Q125" s="29"/>
      <c r="R125" s="29"/>
      <c r="S125" s="29"/>
      <c r="T125" s="29"/>
      <c r="U125" s="29"/>
      <c r="W125" s="28">
        <f t="shared" si="16"/>
        <v>0</v>
      </c>
      <c r="X125" s="28">
        <f t="shared" si="12"/>
        <v>0</v>
      </c>
      <c r="Y125" s="28">
        <f t="shared" si="13"/>
        <v>0</v>
      </c>
      <c r="Z125" s="28">
        <f t="shared" si="14"/>
        <v>0</v>
      </c>
      <c r="AA125" s="28">
        <f t="shared" si="15"/>
        <v>0</v>
      </c>
    </row>
    <row r="126" spans="1:27" x14ac:dyDescent="0.25">
      <c r="A126" s="1">
        <v>121</v>
      </c>
      <c r="B126" t="s">
        <v>347</v>
      </c>
      <c r="C126" s="14" t="s">
        <v>464</v>
      </c>
      <c r="D126" s="14" t="s">
        <v>460</v>
      </c>
      <c r="E126" s="5">
        <v>2895</v>
      </c>
      <c r="F126" s="5">
        <v>2914</v>
      </c>
      <c r="G126" s="5">
        <v>3016</v>
      </c>
      <c r="I126" s="28">
        <v>2908.7052138087797</v>
      </c>
      <c r="J126" s="28">
        <v>2942.5938343514704</v>
      </c>
      <c r="K126" s="28">
        <v>2975.2575649950277</v>
      </c>
      <c r="L126" s="28">
        <v>3007.5129990055402</v>
      </c>
      <c r="M126" s="28">
        <v>3038.1352464838756</v>
      </c>
      <c r="N126" s="28">
        <v>3068.3491973291661</v>
      </c>
      <c r="O126" s="28">
        <v>3097.3382582753229</v>
      </c>
      <c r="Q126" s="29">
        <f t="shared" si="17"/>
        <v>1.0841224097708142E-2</v>
      </c>
      <c r="R126" s="29">
        <f t="shared" ref="R126:T129" si="23">(M126-L126)/L126</f>
        <v>1.0181916915558087E-2</v>
      </c>
      <c r="S126" s="29">
        <f t="shared" si="23"/>
        <v>9.9448998790485337E-3</v>
      </c>
      <c r="T126" s="29">
        <f t="shared" si="23"/>
        <v>9.4477711244177146E-3</v>
      </c>
      <c r="U126" s="29">
        <f t="shared" si="18"/>
        <v>9.8581959730081117E-3</v>
      </c>
      <c r="W126" s="28">
        <f t="shared" si="16"/>
        <v>3016</v>
      </c>
      <c r="X126" s="28">
        <f t="shared" si="12"/>
        <v>3048.6971318786873</v>
      </c>
      <c r="Y126" s="28">
        <f t="shared" si="13"/>
        <v>3079.7387127761763</v>
      </c>
      <c r="Z126" s="28">
        <f t="shared" si="14"/>
        <v>3110.3664059283651</v>
      </c>
      <c r="AA126" s="28">
        <f t="shared" si="15"/>
        <v>3139.752435844654</v>
      </c>
    </row>
    <row r="127" spans="1:27" x14ac:dyDescent="0.25">
      <c r="A127" s="1">
        <v>122</v>
      </c>
      <c r="B127" t="s">
        <v>348</v>
      </c>
      <c r="C127" s="14" t="s">
        <v>463</v>
      </c>
      <c r="D127" s="14" t="s">
        <v>460</v>
      </c>
      <c r="E127" s="5">
        <v>6080</v>
      </c>
      <c r="F127" s="5">
        <v>6100</v>
      </c>
      <c r="G127" s="5">
        <v>6130</v>
      </c>
      <c r="I127" s="28">
        <v>6144.6960132890372</v>
      </c>
      <c r="J127" s="28">
        <v>6216.4526578073092</v>
      </c>
      <c r="K127" s="28">
        <v>6285.882059800665</v>
      </c>
      <c r="L127" s="28">
        <v>6353.3720930232566</v>
      </c>
      <c r="M127" s="28">
        <v>6418.5348837209303</v>
      </c>
      <c r="N127" s="28">
        <v>6481.7583056478406</v>
      </c>
      <c r="O127" s="28">
        <v>6543.0423588039866</v>
      </c>
      <c r="Q127" s="29">
        <f t="shared" si="17"/>
        <v>1.0736764161421731E-2</v>
      </c>
      <c r="R127" s="29">
        <f t="shared" si="23"/>
        <v>1.0256410256410142E-2</v>
      </c>
      <c r="S127" s="29">
        <f t="shared" si="23"/>
        <v>9.8501329465796473E-3</v>
      </c>
      <c r="T127" s="29">
        <f t="shared" si="23"/>
        <v>9.4548500987373316E-3</v>
      </c>
      <c r="U127" s="29">
        <f t="shared" si="18"/>
        <v>9.853797767242373E-3</v>
      </c>
      <c r="W127" s="28">
        <f t="shared" si="16"/>
        <v>6130</v>
      </c>
      <c r="X127" s="28">
        <f t="shared" si="12"/>
        <v>6195.8163643095158</v>
      </c>
      <c r="Y127" s="28">
        <f t="shared" si="13"/>
        <v>6259.3631988152547</v>
      </c>
      <c r="Z127" s="28">
        <f t="shared" si="14"/>
        <v>6321.0187584845135</v>
      </c>
      <c r="AA127" s="28">
        <f t="shared" si="15"/>
        <v>6380.7830433172912</v>
      </c>
    </row>
    <row r="128" spans="1:27" x14ac:dyDescent="0.25">
      <c r="A128" s="1">
        <v>123</v>
      </c>
      <c r="B128" t="s">
        <v>349</v>
      </c>
      <c r="C128" s="14" t="s">
        <v>463</v>
      </c>
      <c r="D128" s="14" t="s">
        <v>460</v>
      </c>
      <c r="E128" s="5">
        <v>783</v>
      </c>
      <c r="F128" s="5">
        <v>792</v>
      </c>
      <c r="G128" s="5">
        <v>795</v>
      </c>
      <c r="I128" s="28">
        <v>773.11332007952285</v>
      </c>
      <c r="J128" s="28">
        <v>782.2266401590457</v>
      </c>
      <c r="K128" s="28">
        <v>790.58051689860838</v>
      </c>
      <c r="L128" s="28">
        <v>799.69383697813123</v>
      </c>
      <c r="M128" s="28">
        <v>807.28827037773362</v>
      </c>
      <c r="N128" s="28">
        <v>815.64214711729619</v>
      </c>
      <c r="O128" s="28">
        <v>823.23658051689858</v>
      </c>
      <c r="Q128" s="29">
        <f t="shared" si="17"/>
        <v>1.1527377521613816E-2</v>
      </c>
      <c r="R128" s="29">
        <f t="shared" si="23"/>
        <v>9.49667616334284E-3</v>
      </c>
      <c r="S128" s="29">
        <f t="shared" si="23"/>
        <v>1.0348071495766624E-2</v>
      </c>
      <c r="T128" s="29">
        <f t="shared" si="23"/>
        <v>9.3109869646182605E-3</v>
      </c>
      <c r="U128" s="29">
        <f t="shared" si="18"/>
        <v>9.7185782079092422E-3</v>
      </c>
      <c r="W128" s="28">
        <f t="shared" si="16"/>
        <v>795</v>
      </c>
      <c r="X128" s="28">
        <f t="shared" si="12"/>
        <v>804.16426512968303</v>
      </c>
      <c r="Y128" s="28">
        <f t="shared" si="13"/>
        <v>811.8011527377522</v>
      </c>
      <c r="Z128" s="28">
        <f t="shared" si="14"/>
        <v>820.20172910662825</v>
      </c>
      <c r="AA128" s="28">
        <f t="shared" si="15"/>
        <v>827.83861671469731</v>
      </c>
    </row>
    <row r="129" spans="1:27" x14ac:dyDescent="0.25">
      <c r="A129" s="1">
        <v>124</v>
      </c>
      <c r="B129" t="s">
        <v>350</v>
      </c>
      <c r="C129" s="14" t="s">
        <v>463</v>
      </c>
      <c r="D129" s="14" t="s">
        <v>459</v>
      </c>
      <c r="E129" s="5">
        <v>16484</v>
      </c>
      <c r="F129" s="5">
        <v>17784</v>
      </c>
      <c r="G129" s="5">
        <v>18655</v>
      </c>
      <c r="I129" s="28">
        <v>15476.32880076674</v>
      </c>
      <c r="J129" s="28">
        <v>15656.619833473102</v>
      </c>
      <c r="K129" s="28">
        <v>15831.72043848089</v>
      </c>
      <c r="L129" s="28">
        <v>47606.596038640804</v>
      </c>
      <c r="M129" s="28">
        <v>48096.430503240794</v>
      </c>
      <c r="N129" s="28">
        <v>48570.595715148433</v>
      </c>
      <c r="O129" s="28">
        <v>49028.864583744995</v>
      </c>
      <c r="Q129" s="29">
        <f t="shared" si="17"/>
        <v>2.0070386995292866</v>
      </c>
      <c r="R129" s="29">
        <f t="shared" si="23"/>
        <v>1.0289214213139837E-2</v>
      </c>
      <c r="S129" s="29">
        <f t="shared" si="23"/>
        <v>9.8586362219892608E-3</v>
      </c>
      <c r="T129" s="29">
        <f t="shared" si="23"/>
        <v>9.435109078837902E-3</v>
      </c>
      <c r="U129" s="29">
        <f t="shared" si="18"/>
        <v>9.8609865046556666E-3</v>
      </c>
      <c r="W129" s="28">
        <f t="shared" si="16"/>
        <v>18655</v>
      </c>
      <c r="X129" s="28">
        <f t="shared" si="12"/>
        <v>56096.306939718845</v>
      </c>
      <c r="Y129" s="28">
        <f t="shared" si="13"/>
        <v>56673.493858387657</v>
      </c>
      <c r="Z129" s="28">
        <f t="shared" si="14"/>
        <v>57232.217217766643</v>
      </c>
      <c r="AA129" s="28">
        <f t="shared" si="15"/>
        <v>57772.209430040013</v>
      </c>
    </row>
    <row r="130" spans="1:27" x14ac:dyDescent="0.25">
      <c r="A130" s="1">
        <v>125</v>
      </c>
      <c r="B130" t="s">
        <v>351</v>
      </c>
      <c r="C130" s="14" t="s">
        <v>464</v>
      </c>
      <c r="D130" s="14" t="s">
        <v>460</v>
      </c>
      <c r="E130" s="5">
        <v>0</v>
      </c>
      <c r="F130" s="5">
        <v>0</v>
      </c>
      <c r="G130" s="5">
        <v>0</v>
      </c>
      <c r="I130" s="28"/>
      <c r="J130" s="28"/>
      <c r="K130" s="28"/>
      <c r="L130" s="28">
        <v>0</v>
      </c>
      <c r="M130" s="28">
        <v>0</v>
      </c>
      <c r="N130" s="28">
        <v>0</v>
      </c>
      <c r="O130" s="28">
        <v>0</v>
      </c>
      <c r="Q130" s="29"/>
      <c r="R130" s="29"/>
      <c r="S130" s="29"/>
      <c r="T130" s="29"/>
      <c r="U130" s="29"/>
      <c r="W130" s="28">
        <f t="shared" si="16"/>
        <v>0</v>
      </c>
      <c r="X130" s="28">
        <f t="shared" si="12"/>
        <v>0</v>
      </c>
      <c r="Y130" s="28">
        <f t="shared" si="13"/>
        <v>0</v>
      </c>
      <c r="Z130" s="28">
        <f t="shared" si="14"/>
        <v>0</v>
      </c>
      <c r="AA130" s="28">
        <f t="shared" si="15"/>
        <v>0</v>
      </c>
    </row>
    <row r="131" spans="1:27" x14ac:dyDescent="0.25">
      <c r="A131" s="1">
        <v>126</v>
      </c>
      <c r="B131" t="s">
        <v>352</v>
      </c>
      <c r="C131" s="14" t="s">
        <v>463</v>
      </c>
      <c r="D131" s="14" t="s">
        <v>459</v>
      </c>
      <c r="E131" s="5">
        <v>0</v>
      </c>
      <c r="F131" s="5">
        <v>0</v>
      </c>
      <c r="G131" s="5">
        <v>0</v>
      </c>
      <c r="I131" s="28"/>
      <c r="J131" s="28"/>
      <c r="K131" s="28"/>
      <c r="L131" s="28">
        <v>0</v>
      </c>
      <c r="M131" s="28">
        <v>0</v>
      </c>
      <c r="N131" s="28">
        <v>0</v>
      </c>
      <c r="O131" s="28">
        <v>0</v>
      </c>
      <c r="Q131" s="29"/>
      <c r="R131" s="29"/>
      <c r="S131" s="29"/>
      <c r="T131" s="29"/>
      <c r="U131" s="29"/>
      <c r="W131" s="28">
        <f t="shared" si="16"/>
        <v>0</v>
      </c>
      <c r="X131" s="28">
        <f t="shared" si="12"/>
        <v>0</v>
      </c>
      <c r="Y131" s="28">
        <f t="shared" si="13"/>
        <v>0</v>
      </c>
      <c r="Z131" s="28">
        <f t="shared" si="14"/>
        <v>0</v>
      </c>
      <c r="AA131" s="28">
        <f t="shared" si="15"/>
        <v>0</v>
      </c>
    </row>
    <row r="132" spans="1:27" x14ac:dyDescent="0.25">
      <c r="A132" s="1">
        <v>127</v>
      </c>
      <c r="B132" t="s">
        <v>353</v>
      </c>
      <c r="C132" s="14" t="s">
        <v>463</v>
      </c>
      <c r="D132" s="14" t="s">
        <v>458</v>
      </c>
      <c r="E132" s="5">
        <v>2471</v>
      </c>
      <c r="F132" s="5">
        <v>2496</v>
      </c>
      <c r="G132" s="5">
        <v>2526</v>
      </c>
      <c r="I132" s="28">
        <v>2465.5216226559505</v>
      </c>
      <c r="J132" s="28">
        <v>2494.1109835438192</v>
      </c>
      <c r="K132" s="28">
        <v>2522.0788365862986</v>
      </c>
      <c r="L132" s="28">
        <v>2549.1144278606962</v>
      </c>
      <c r="M132" s="28">
        <v>2575.217757367011</v>
      </c>
      <c r="N132" s="28">
        <v>2600.699579027937</v>
      </c>
      <c r="O132" s="28">
        <v>2625.2491389207803</v>
      </c>
      <c r="Q132" s="29">
        <f t="shared" si="17"/>
        <v>1.0719566288812356E-2</v>
      </c>
      <c r="R132" s="29">
        <f t="shared" ref="R132:T133" si="24">(M132-L132)/L132</f>
        <v>1.0240156040473094E-2</v>
      </c>
      <c r="S132" s="29">
        <f t="shared" si="24"/>
        <v>9.8950162905755527E-3</v>
      </c>
      <c r="T132" s="29">
        <f t="shared" si="24"/>
        <v>9.4395985183414171E-3</v>
      </c>
      <c r="U132" s="29">
        <f t="shared" si="18"/>
        <v>9.8582569497966885E-3</v>
      </c>
      <c r="W132" s="28">
        <f t="shared" si="16"/>
        <v>2526</v>
      </c>
      <c r="X132" s="28">
        <f t="shared" si="12"/>
        <v>2553.0776244455401</v>
      </c>
      <c r="Y132" s="28">
        <f t="shared" si="13"/>
        <v>2579.2215377033026</v>
      </c>
      <c r="Z132" s="28">
        <f t="shared" si="14"/>
        <v>2604.7429768358802</v>
      </c>
      <c r="AA132" s="28">
        <f t="shared" si="15"/>
        <v>2629.3307047806802</v>
      </c>
    </row>
    <row r="133" spans="1:27" x14ac:dyDescent="0.25">
      <c r="A133" s="1">
        <v>128</v>
      </c>
      <c r="B133" t="s">
        <v>354</v>
      </c>
      <c r="C133" s="14" t="s">
        <v>463</v>
      </c>
      <c r="D133" s="14" t="s">
        <v>459</v>
      </c>
      <c r="E133" s="5">
        <v>0</v>
      </c>
      <c r="F133" s="5">
        <v>0</v>
      </c>
      <c r="G133" s="5">
        <v>0</v>
      </c>
      <c r="I133" s="28"/>
      <c r="J133" s="28"/>
      <c r="K133" s="28">
        <v>279.63135224287254</v>
      </c>
      <c r="L133" s="28">
        <v>282.68961239579028</v>
      </c>
      <c r="M133" s="28">
        <v>285.48193688323698</v>
      </c>
      <c r="N133" s="28">
        <v>288.40722920341915</v>
      </c>
      <c r="O133" s="28">
        <v>291.06658585813028</v>
      </c>
      <c r="Q133" s="29">
        <f t="shared" si="17"/>
        <v>1.0936757013789718E-2</v>
      </c>
      <c r="R133" s="29">
        <f t="shared" si="24"/>
        <v>9.8777046095956528E-3</v>
      </c>
      <c r="S133" s="29">
        <f t="shared" si="24"/>
        <v>1.024685607824855E-2</v>
      </c>
      <c r="T133" s="29">
        <f t="shared" si="24"/>
        <v>9.2208390963578694E-3</v>
      </c>
      <c r="U133" s="29">
        <f t="shared" si="18"/>
        <v>9.7817999280673581E-3</v>
      </c>
      <c r="W133" s="28">
        <f t="shared" si="16"/>
        <v>0</v>
      </c>
      <c r="X133" s="28">
        <f t="shared" si="12"/>
        <v>282.68961239579028</v>
      </c>
      <c r="Y133" s="28">
        <f t="shared" si="13"/>
        <v>285.48193688323698</v>
      </c>
      <c r="Z133" s="28">
        <f t="shared" si="14"/>
        <v>288.40722920341915</v>
      </c>
      <c r="AA133" s="28">
        <f t="shared" si="15"/>
        <v>291.06658585813028</v>
      </c>
    </row>
    <row r="134" spans="1:27" x14ac:dyDescent="0.25">
      <c r="A134" s="1">
        <v>129</v>
      </c>
      <c r="B134" t="s">
        <v>355</v>
      </c>
      <c r="C134" s="14" t="s">
        <v>464</v>
      </c>
      <c r="D134" s="14" t="s">
        <v>460</v>
      </c>
      <c r="E134" s="5">
        <v>0</v>
      </c>
      <c r="F134" s="5">
        <v>0</v>
      </c>
      <c r="G134" s="5">
        <v>0</v>
      </c>
      <c r="I134" s="28"/>
      <c r="J134" s="28"/>
      <c r="K134" s="28"/>
      <c r="L134" s="28">
        <v>0</v>
      </c>
      <c r="M134" s="28">
        <v>0</v>
      </c>
      <c r="N134" s="28">
        <v>0</v>
      </c>
      <c r="O134" s="28">
        <v>0</v>
      </c>
      <c r="Q134" s="29"/>
      <c r="R134" s="29"/>
      <c r="S134" s="29"/>
      <c r="T134" s="29"/>
      <c r="U134" s="29"/>
      <c r="W134" s="28">
        <f t="shared" si="16"/>
        <v>0</v>
      </c>
      <c r="X134" s="28">
        <f t="shared" ref="X134:X197" si="25">IF($G134=0,L134,G134*(1+$Q134))</f>
        <v>0</v>
      </c>
      <c r="Y134" s="28">
        <f t="shared" ref="Y134:Y197" si="26">IF($G134=0,M134,X134*(1+R134))</f>
        <v>0</v>
      </c>
      <c r="Z134" s="28">
        <f t="shared" ref="Z134:Z197" si="27">IF($G134=0,N134,Y134*(1+S134))</f>
        <v>0</v>
      </c>
      <c r="AA134" s="28">
        <f t="shared" ref="AA134:AA197" si="28">IF($G134=0,O134,Z134*(1+T134))</f>
        <v>0</v>
      </c>
    </row>
    <row r="135" spans="1:27" x14ac:dyDescent="0.25">
      <c r="A135" s="1">
        <v>130</v>
      </c>
      <c r="B135" t="s">
        <v>356</v>
      </c>
      <c r="C135" s="14" t="s">
        <v>465</v>
      </c>
      <c r="D135" s="14" t="s">
        <v>458</v>
      </c>
      <c r="E135" s="5">
        <v>555</v>
      </c>
      <c r="F135" s="5">
        <v>558</v>
      </c>
      <c r="G135" s="5">
        <v>563</v>
      </c>
      <c r="I135" s="28">
        <v>560.91419656786275</v>
      </c>
      <c r="J135" s="28">
        <v>567.39625585023396</v>
      </c>
      <c r="K135" s="28">
        <v>573.87831513260528</v>
      </c>
      <c r="L135" s="28">
        <v>579.92823712948518</v>
      </c>
      <c r="M135" s="28">
        <v>585.97815912636509</v>
      </c>
      <c r="N135" s="28">
        <v>591.59594383775345</v>
      </c>
      <c r="O135" s="28">
        <v>597.21372854914193</v>
      </c>
      <c r="Q135" s="29">
        <f t="shared" ref="Q135:Q191" si="29">(L135-K135)/K135</f>
        <v>1.0542168674698843E-2</v>
      </c>
      <c r="R135" s="29">
        <f t="shared" ref="R135:T136" si="30">(M135-L135)/L135</f>
        <v>1.043219076005966E-2</v>
      </c>
      <c r="S135" s="29">
        <f t="shared" si="30"/>
        <v>9.5870206489674006E-3</v>
      </c>
      <c r="T135" s="29">
        <f t="shared" si="30"/>
        <v>9.4959824689554856E-3</v>
      </c>
      <c r="U135" s="29">
        <f t="shared" ref="U135:U198" si="31">AVERAGE(R135:T135)</f>
        <v>9.8383979593275155E-3</v>
      </c>
      <c r="W135" s="28">
        <f t="shared" ref="W135:W198" si="32">G135</f>
        <v>563</v>
      </c>
      <c r="X135" s="28">
        <f t="shared" si="25"/>
        <v>568.93524096385545</v>
      </c>
      <c r="Y135" s="28">
        <f t="shared" si="26"/>
        <v>574.8704819277109</v>
      </c>
      <c r="Z135" s="28">
        <f t="shared" si="27"/>
        <v>580.38177710843377</v>
      </c>
      <c r="AA135" s="28">
        <f t="shared" si="28"/>
        <v>585.89307228915675</v>
      </c>
    </row>
    <row r="136" spans="1:27" x14ac:dyDescent="0.25">
      <c r="A136" s="1">
        <v>131</v>
      </c>
      <c r="B136" t="s">
        <v>357</v>
      </c>
      <c r="C136" s="14" t="s">
        <v>463</v>
      </c>
      <c r="D136" s="14" t="s">
        <v>459</v>
      </c>
      <c r="E136" s="5">
        <v>7251</v>
      </c>
      <c r="F136" s="5">
        <v>7312</v>
      </c>
      <c r="G136" s="5">
        <v>7340</v>
      </c>
      <c r="I136" s="28">
        <v>7279.3674169026681</v>
      </c>
      <c r="J136" s="28">
        <v>7364.054851691757</v>
      </c>
      <c r="K136" s="28">
        <v>7446.3303025786254</v>
      </c>
      <c r="L136" s="28">
        <v>8663.035201447241</v>
      </c>
      <c r="M136" s="28">
        <v>9901.0753736248407</v>
      </c>
      <c r="N136" s="28">
        <v>9998.0865798373561</v>
      </c>
      <c r="O136" s="28">
        <v>10093.004019009313</v>
      </c>
      <c r="Q136" s="29">
        <f t="shared" si="29"/>
        <v>0.16339657917770276</v>
      </c>
      <c r="R136" s="29">
        <f t="shared" si="30"/>
        <v>0.14291067084325984</v>
      </c>
      <c r="S136" s="29">
        <f t="shared" si="30"/>
        <v>9.7980474394670763E-3</v>
      </c>
      <c r="T136" s="29">
        <f t="shared" si="30"/>
        <v>9.4935604341907145E-3</v>
      </c>
      <c r="U136" s="29">
        <f t="shared" si="31"/>
        <v>5.4067426238972545E-2</v>
      </c>
      <c r="W136" s="28">
        <f t="shared" si="32"/>
        <v>7340</v>
      </c>
      <c r="X136" s="28">
        <f t="shared" si="25"/>
        <v>8539.330891164338</v>
      </c>
      <c r="Y136" s="28">
        <f t="shared" si="26"/>
        <v>9759.6923973732064</v>
      </c>
      <c r="Z136" s="28">
        <f t="shared" si="27"/>
        <v>9855.3183264772742</v>
      </c>
      <c r="AA136" s="28">
        <f t="shared" si="28"/>
        <v>9948.8803866078742</v>
      </c>
    </row>
    <row r="137" spans="1:27" x14ac:dyDescent="0.25">
      <c r="A137" s="1">
        <v>132</v>
      </c>
      <c r="B137" t="s">
        <v>358</v>
      </c>
      <c r="C137" s="14" t="s">
        <v>463</v>
      </c>
      <c r="D137" s="14" t="s">
        <v>460</v>
      </c>
      <c r="E137" s="5">
        <v>0</v>
      </c>
      <c r="F137" s="5">
        <v>0</v>
      </c>
      <c r="G137" s="5">
        <v>0</v>
      </c>
      <c r="I137" s="28"/>
      <c r="J137" s="28"/>
      <c r="K137" s="28"/>
      <c r="L137" s="28">
        <v>0</v>
      </c>
      <c r="M137" s="28">
        <v>0</v>
      </c>
      <c r="N137" s="28">
        <v>0</v>
      </c>
      <c r="O137" s="28">
        <v>0</v>
      </c>
      <c r="Q137" s="29"/>
      <c r="R137" s="29"/>
      <c r="S137" s="29"/>
      <c r="T137" s="29"/>
      <c r="U137" s="29"/>
      <c r="W137" s="28">
        <f t="shared" si="32"/>
        <v>0</v>
      </c>
      <c r="X137" s="28">
        <f t="shared" si="25"/>
        <v>0</v>
      </c>
      <c r="Y137" s="28">
        <f t="shared" si="26"/>
        <v>0</v>
      </c>
      <c r="Z137" s="28">
        <f t="shared" si="27"/>
        <v>0</v>
      </c>
      <c r="AA137" s="28">
        <f t="shared" si="28"/>
        <v>0</v>
      </c>
    </row>
    <row r="138" spans="1:27" x14ac:dyDescent="0.25">
      <c r="A138" s="1">
        <v>133</v>
      </c>
      <c r="B138" t="s">
        <v>359</v>
      </c>
      <c r="C138" s="14" t="s">
        <v>463</v>
      </c>
      <c r="D138" s="14" t="s">
        <v>459</v>
      </c>
      <c r="E138" s="5">
        <v>0</v>
      </c>
      <c r="F138" s="5">
        <v>0</v>
      </c>
      <c r="G138" s="5">
        <v>0</v>
      </c>
      <c r="I138" s="28"/>
      <c r="J138" s="28"/>
      <c r="K138" s="28"/>
      <c r="L138" s="28">
        <v>0</v>
      </c>
      <c r="M138" s="28">
        <v>0</v>
      </c>
      <c r="N138" s="28">
        <v>0</v>
      </c>
      <c r="O138" s="28">
        <v>0</v>
      </c>
      <c r="Q138" s="29"/>
      <c r="R138" s="29"/>
      <c r="S138" s="29"/>
      <c r="T138" s="29"/>
      <c r="U138" s="29"/>
      <c r="W138" s="28">
        <f t="shared" si="32"/>
        <v>0</v>
      </c>
      <c r="X138" s="28">
        <f t="shared" si="25"/>
        <v>0</v>
      </c>
      <c r="Y138" s="28">
        <f t="shared" si="26"/>
        <v>0</v>
      </c>
      <c r="Z138" s="28">
        <f t="shared" si="27"/>
        <v>0</v>
      </c>
      <c r="AA138" s="28">
        <f t="shared" si="28"/>
        <v>0</v>
      </c>
    </row>
    <row r="139" spans="1:27" x14ac:dyDescent="0.25">
      <c r="A139" s="1">
        <v>134</v>
      </c>
      <c r="B139" t="s">
        <v>360</v>
      </c>
      <c r="C139" s="14" t="s">
        <v>463</v>
      </c>
      <c r="D139" s="14" t="s">
        <v>460</v>
      </c>
      <c r="E139" s="5">
        <v>1425</v>
      </c>
      <c r="F139" s="5">
        <v>1437</v>
      </c>
      <c r="G139" s="5">
        <v>1549</v>
      </c>
      <c r="I139" s="28">
        <v>1436.3601063829788</v>
      </c>
      <c r="J139" s="28">
        <v>1452.9654255319149</v>
      </c>
      <c r="K139" s="28">
        <v>1469.3191489361702</v>
      </c>
      <c r="L139" s="28">
        <v>1484.9180851063829</v>
      </c>
      <c r="M139" s="28">
        <v>1500.2654255319148</v>
      </c>
      <c r="N139" s="28">
        <v>1515.1095744680852</v>
      </c>
      <c r="O139" s="28">
        <v>1529.4505319148936</v>
      </c>
      <c r="Q139" s="29">
        <f t="shared" si="29"/>
        <v>1.0616438356164345E-2</v>
      </c>
      <c r="R139" s="29">
        <f t="shared" ref="R139:T140" si="33">(M139-L139)/L139</f>
        <v>1.0335479498475091E-2</v>
      </c>
      <c r="S139" s="29">
        <f t="shared" si="33"/>
        <v>9.8943484823076303E-3</v>
      </c>
      <c r="T139" s="29">
        <f t="shared" si="33"/>
        <v>9.4652939222849408E-3</v>
      </c>
      <c r="U139" s="29">
        <f t="shared" si="31"/>
        <v>9.8983739676892207E-3</v>
      </c>
      <c r="W139" s="28">
        <f t="shared" si="32"/>
        <v>1549</v>
      </c>
      <c r="X139" s="28">
        <f t="shared" si="25"/>
        <v>1565.4448630136988</v>
      </c>
      <c r="Y139" s="28">
        <f t="shared" si="26"/>
        <v>1581.6244863013701</v>
      </c>
      <c r="Z139" s="28">
        <f t="shared" si="27"/>
        <v>1597.2736301369864</v>
      </c>
      <c r="AA139" s="28">
        <f t="shared" si="28"/>
        <v>1612.3922945205481</v>
      </c>
    </row>
    <row r="140" spans="1:27" x14ac:dyDescent="0.25">
      <c r="A140" s="1">
        <v>135</v>
      </c>
      <c r="B140" t="s">
        <v>361</v>
      </c>
      <c r="C140" s="14" t="s">
        <v>464</v>
      </c>
      <c r="D140" s="14" t="s">
        <v>460</v>
      </c>
      <c r="E140" s="5">
        <v>2340</v>
      </c>
      <c r="F140" s="5">
        <v>2362</v>
      </c>
      <c r="G140" s="5">
        <v>2345</v>
      </c>
      <c r="I140" s="28">
        <v>2320.7528240989782</v>
      </c>
      <c r="J140" s="28">
        <v>2347.6833422987274</v>
      </c>
      <c r="K140" s="28">
        <v>2373.9971310740543</v>
      </c>
      <c r="L140" s="28">
        <v>2399.4886139501527</v>
      </c>
      <c r="M140" s="28">
        <v>2424.1577909270222</v>
      </c>
      <c r="N140" s="28">
        <v>2448.0046620046624</v>
      </c>
      <c r="O140" s="28">
        <v>2471.234803657881</v>
      </c>
      <c r="Q140" s="29">
        <f t="shared" si="29"/>
        <v>1.0737790093522753E-2</v>
      </c>
      <c r="R140" s="29">
        <f t="shared" si="33"/>
        <v>1.0281014393420237E-2</v>
      </c>
      <c r="S140" s="29">
        <f t="shared" si="33"/>
        <v>9.8371777476254276E-3</v>
      </c>
      <c r="T140" s="29">
        <f t="shared" si="33"/>
        <v>9.4894188780651964E-3</v>
      </c>
      <c r="U140" s="29">
        <f t="shared" si="31"/>
        <v>9.8692036730369543E-3</v>
      </c>
      <c r="W140" s="28">
        <f t="shared" si="32"/>
        <v>2345</v>
      </c>
      <c r="X140" s="28">
        <f t="shared" si="25"/>
        <v>2370.180117769311</v>
      </c>
      <c r="Y140" s="28">
        <f t="shared" si="26"/>
        <v>2394.5479736750958</v>
      </c>
      <c r="Z140" s="28">
        <f t="shared" si="27"/>
        <v>2418.1035677173541</v>
      </c>
      <c r="AA140" s="28">
        <f t="shared" si="28"/>
        <v>2441.0499653619681</v>
      </c>
    </row>
    <row r="141" spans="1:27" x14ac:dyDescent="0.25">
      <c r="A141" s="1">
        <v>136</v>
      </c>
      <c r="B141" t="s">
        <v>362</v>
      </c>
      <c r="C141" s="14" t="s">
        <v>463</v>
      </c>
      <c r="D141" s="14" t="s">
        <v>459</v>
      </c>
      <c r="E141" s="5">
        <v>0</v>
      </c>
      <c r="F141" s="5">
        <v>0</v>
      </c>
      <c r="G141" s="5">
        <v>0</v>
      </c>
      <c r="I141" s="28"/>
      <c r="J141" s="28"/>
      <c r="K141" s="28"/>
      <c r="L141" s="28">
        <v>0</v>
      </c>
      <c r="M141" s="28">
        <v>0</v>
      </c>
      <c r="N141" s="28">
        <v>0</v>
      </c>
      <c r="O141" s="28">
        <v>0</v>
      </c>
      <c r="Q141" s="29"/>
      <c r="R141" s="29"/>
      <c r="S141" s="29"/>
      <c r="T141" s="29"/>
      <c r="U141" s="29"/>
      <c r="W141" s="28">
        <f t="shared" si="32"/>
        <v>0</v>
      </c>
      <c r="X141" s="28">
        <f t="shared" si="25"/>
        <v>0</v>
      </c>
      <c r="Y141" s="28">
        <f t="shared" si="26"/>
        <v>0</v>
      </c>
      <c r="Z141" s="28">
        <f t="shared" si="27"/>
        <v>0</v>
      </c>
      <c r="AA141" s="28">
        <f t="shared" si="28"/>
        <v>0</v>
      </c>
    </row>
    <row r="142" spans="1:27" x14ac:dyDescent="0.25">
      <c r="A142" s="1">
        <v>137</v>
      </c>
      <c r="B142" t="s">
        <v>363</v>
      </c>
      <c r="C142" s="14" t="s">
        <v>463</v>
      </c>
      <c r="D142" s="14" t="s">
        <v>458</v>
      </c>
      <c r="E142" s="5">
        <v>14907</v>
      </c>
      <c r="F142" s="5">
        <v>15075</v>
      </c>
      <c r="G142" s="5">
        <v>15287</v>
      </c>
      <c r="I142" s="28">
        <v>14818.904355149181</v>
      </c>
      <c r="J142" s="28">
        <v>14991.524422521654</v>
      </c>
      <c r="K142" s="28">
        <v>15159.2124879692</v>
      </c>
      <c r="L142" s="28">
        <v>15652.069362757495</v>
      </c>
      <c r="M142" s="28">
        <v>15812.933754847083</v>
      </c>
      <c r="N142" s="28">
        <v>15968.759888571454</v>
      </c>
      <c r="O142" s="28">
        <v>16119.187888333085</v>
      </c>
      <c r="Q142" s="29">
        <f t="shared" si="29"/>
        <v>3.2512036834330307E-2</v>
      </c>
      <c r="R142" s="29">
        <f>(M142-L142)/L142</f>
        <v>1.0277515922102212E-2</v>
      </c>
      <c r="S142" s="29">
        <f>(N142-M142)/M142</f>
        <v>9.8543468365954769E-3</v>
      </c>
      <c r="T142" s="29">
        <f>(O142-N142)/N142</f>
        <v>9.4201428796790252E-3</v>
      </c>
      <c r="U142" s="29">
        <f t="shared" si="31"/>
        <v>9.85066854612557E-3</v>
      </c>
      <c r="W142" s="28">
        <f t="shared" si="32"/>
        <v>15287</v>
      </c>
      <c r="X142" s="28">
        <f t="shared" si="25"/>
        <v>15784.011507086409</v>
      </c>
      <c r="Y142" s="28">
        <f t="shared" si="26"/>
        <v>15946.231936665134</v>
      </c>
      <c r="Z142" s="28">
        <f t="shared" si="27"/>
        <v>16103.371636905827</v>
      </c>
      <c r="AA142" s="28">
        <f t="shared" si="28"/>
        <v>16255.06769857005</v>
      </c>
    </row>
    <row r="143" spans="1:27" x14ac:dyDescent="0.25">
      <c r="A143" s="1">
        <v>138</v>
      </c>
      <c r="B143" t="s">
        <v>364</v>
      </c>
      <c r="C143" s="14" t="s">
        <v>463</v>
      </c>
      <c r="D143" s="14" t="s">
        <v>458</v>
      </c>
      <c r="E143" s="5">
        <v>0</v>
      </c>
      <c r="F143" s="5">
        <v>0</v>
      </c>
      <c r="G143" s="5">
        <v>0</v>
      </c>
      <c r="I143" s="28"/>
      <c r="J143" s="28"/>
      <c r="K143" s="28"/>
      <c r="L143" s="28">
        <v>0</v>
      </c>
      <c r="M143" s="28">
        <v>0</v>
      </c>
      <c r="N143" s="28">
        <v>0</v>
      </c>
      <c r="O143" s="28">
        <v>0</v>
      </c>
      <c r="Q143" s="29"/>
      <c r="R143" s="29"/>
      <c r="S143" s="29"/>
      <c r="T143" s="29"/>
      <c r="U143" s="29"/>
      <c r="W143" s="28">
        <f t="shared" si="32"/>
        <v>0</v>
      </c>
      <c r="X143" s="28">
        <f t="shared" si="25"/>
        <v>0</v>
      </c>
      <c r="Y143" s="28">
        <f t="shared" si="26"/>
        <v>0</v>
      </c>
      <c r="Z143" s="28">
        <f t="shared" si="27"/>
        <v>0</v>
      </c>
      <c r="AA143" s="28">
        <f t="shared" si="28"/>
        <v>0</v>
      </c>
    </row>
    <row r="144" spans="1:27" x14ac:dyDescent="0.25">
      <c r="A144" s="1">
        <v>139</v>
      </c>
      <c r="B144" t="s">
        <v>365</v>
      </c>
      <c r="C144" s="14" t="s">
        <v>463</v>
      </c>
      <c r="D144" s="14" t="s">
        <v>458</v>
      </c>
      <c r="E144" s="5">
        <v>0</v>
      </c>
      <c r="F144" s="5">
        <v>0</v>
      </c>
      <c r="G144" s="5">
        <v>0</v>
      </c>
      <c r="I144" s="28"/>
      <c r="J144" s="28"/>
      <c r="K144" s="28"/>
      <c r="L144" s="28">
        <v>0</v>
      </c>
      <c r="M144" s="28">
        <v>0</v>
      </c>
      <c r="N144" s="28">
        <v>0</v>
      </c>
      <c r="O144" s="28">
        <v>0</v>
      </c>
      <c r="Q144" s="29"/>
      <c r="R144" s="29"/>
      <c r="S144" s="29"/>
      <c r="T144" s="29"/>
      <c r="U144" s="29"/>
      <c r="W144" s="28">
        <f t="shared" si="32"/>
        <v>0</v>
      </c>
      <c r="X144" s="28">
        <f t="shared" si="25"/>
        <v>0</v>
      </c>
      <c r="Y144" s="28">
        <f t="shared" si="26"/>
        <v>0</v>
      </c>
      <c r="Z144" s="28">
        <f t="shared" si="27"/>
        <v>0</v>
      </c>
      <c r="AA144" s="28">
        <f t="shared" si="28"/>
        <v>0</v>
      </c>
    </row>
    <row r="145" spans="1:27" x14ac:dyDescent="0.25">
      <c r="A145" s="1">
        <v>140</v>
      </c>
      <c r="B145" t="s">
        <v>366</v>
      </c>
      <c r="C145" s="14" t="s">
        <v>463</v>
      </c>
      <c r="D145" s="14" t="s">
        <v>458</v>
      </c>
      <c r="E145" s="5">
        <v>0</v>
      </c>
      <c r="F145" s="5">
        <v>1</v>
      </c>
      <c r="G145" s="5">
        <v>1</v>
      </c>
      <c r="I145" s="28"/>
      <c r="J145" s="28"/>
      <c r="K145" s="28"/>
      <c r="L145" s="28">
        <v>0</v>
      </c>
      <c r="M145" s="28">
        <v>0</v>
      </c>
      <c r="N145" s="28">
        <v>0</v>
      </c>
      <c r="O145" s="28">
        <v>0</v>
      </c>
      <c r="Q145" s="29"/>
      <c r="R145" s="29"/>
      <c r="S145" s="29"/>
      <c r="T145" s="29"/>
      <c r="U145" s="29"/>
      <c r="W145" s="28">
        <f t="shared" si="32"/>
        <v>1</v>
      </c>
      <c r="X145" s="28">
        <f t="shared" si="25"/>
        <v>1</v>
      </c>
      <c r="Y145" s="28">
        <f t="shared" si="26"/>
        <v>1</v>
      </c>
      <c r="Z145" s="28">
        <f t="shared" si="27"/>
        <v>1</v>
      </c>
      <c r="AA145" s="28">
        <f t="shared" si="28"/>
        <v>1</v>
      </c>
    </row>
    <row r="146" spans="1:27" x14ac:dyDescent="0.25">
      <c r="A146" s="1">
        <v>141</v>
      </c>
      <c r="B146" t="s">
        <v>367</v>
      </c>
      <c r="C146" s="14" t="s">
        <v>463</v>
      </c>
      <c r="D146" s="14" t="s">
        <v>458</v>
      </c>
      <c r="E146" s="5">
        <v>0</v>
      </c>
      <c r="F146" s="5">
        <v>0</v>
      </c>
      <c r="G146" s="5">
        <v>0</v>
      </c>
      <c r="I146" s="28"/>
      <c r="J146" s="28"/>
      <c r="K146" s="28"/>
      <c r="L146" s="28">
        <v>0</v>
      </c>
      <c r="M146" s="28">
        <v>0</v>
      </c>
      <c r="N146" s="28">
        <v>0</v>
      </c>
      <c r="O146" s="28">
        <v>811.56146287405363</v>
      </c>
      <c r="Q146" s="29"/>
      <c r="R146" s="29"/>
      <c r="S146" s="29"/>
      <c r="T146" s="29"/>
      <c r="U146" s="29"/>
      <c r="W146" s="28">
        <f t="shared" si="32"/>
        <v>0</v>
      </c>
      <c r="X146" s="28">
        <f t="shared" si="25"/>
        <v>0</v>
      </c>
      <c r="Y146" s="28">
        <f t="shared" si="26"/>
        <v>0</v>
      </c>
      <c r="Z146" s="28">
        <f t="shared" si="27"/>
        <v>0</v>
      </c>
      <c r="AA146" s="28">
        <f t="shared" si="28"/>
        <v>811.56146287405363</v>
      </c>
    </row>
    <row r="147" spans="1:27" x14ac:dyDescent="0.25">
      <c r="A147" s="1">
        <v>142</v>
      </c>
      <c r="B147" t="s">
        <v>368</v>
      </c>
      <c r="C147" s="14" t="s">
        <v>463</v>
      </c>
      <c r="D147" s="14" t="s">
        <v>460</v>
      </c>
      <c r="E147" s="5">
        <v>0</v>
      </c>
      <c r="F147" s="5">
        <v>0</v>
      </c>
      <c r="G147" s="5">
        <v>0</v>
      </c>
      <c r="I147" s="28"/>
      <c r="J147" s="28"/>
      <c r="K147" s="28"/>
      <c r="L147" s="28">
        <v>0</v>
      </c>
      <c r="M147" s="28">
        <v>0</v>
      </c>
      <c r="N147" s="28">
        <v>0</v>
      </c>
      <c r="O147" s="28">
        <v>0</v>
      </c>
      <c r="Q147" s="29"/>
      <c r="R147" s="29"/>
      <c r="S147" s="29"/>
      <c r="T147" s="29"/>
      <c r="U147" s="29"/>
      <c r="W147" s="28">
        <f t="shared" si="32"/>
        <v>0</v>
      </c>
      <c r="X147" s="28">
        <f t="shared" si="25"/>
        <v>0</v>
      </c>
      <c r="Y147" s="28">
        <f t="shared" si="26"/>
        <v>0</v>
      </c>
      <c r="Z147" s="28">
        <f t="shared" si="27"/>
        <v>0</v>
      </c>
      <c r="AA147" s="28">
        <f t="shared" si="28"/>
        <v>0</v>
      </c>
    </row>
    <row r="148" spans="1:27" x14ac:dyDescent="0.25">
      <c r="A148" s="1">
        <v>143</v>
      </c>
      <c r="B148" t="s">
        <v>369</v>
      </c>
      <c r="C148" s="14" t="s">
        <v>463</v>
      </c>
      <c r="D148" s="14" t="s">
        <v>458</v>
      </c>
      <c r="E148" s="5">
        <v>0</v>
      </c>
      <c r="F148" s="5">
        <v>0</v>
      </c>
      <c r="G148" s="5">
        <v>0</v>
      </c>
      <c r="I148" s="28"/>
      <c r="J148" s="28">
        <v>1975.8196884983902</v>
      </c>
      <c r="K148" s="28">
        <v>1997.9196996180408</v>
      </c>
      <c r="L148" s="28">
        <v>2019.3639240575835</v>
      </c>
      <c r="M148" s="28">
        <v>2040.1523618170174</v>
      </c>
      <c r="N148" s="28">
        <v>2060.2194342283324</v>
      </c>
      <c r="O148" s="28">
        <v>10034.070422954126</v>
      </c>
      <c r="Q148" s="29">
        <f t="shared" si="29"/>
        <v>1.0733276439309545E-2</v>
      </c>
      <c r="R148" s="29">
        <f t="shared" ref="R148:T149" si="34">(M148-L148)/L148</f>
        <v>1.0294547462085453E-2</v>
      </c>
      <c r="S148" s="29">
        <f t="shared" si="34"/>
        <v>9.8360655737704979E-3</v>
      </c>
      <c r="T148" s="29">
        <f t="shared" si="34"/>
        <v>3.8703891712935166</v>
      </c>
      <c r="U148" s="29">
        <f t="shared" si="31"/>
        <v>1.2968399281097909</v>
      </c>
      <c r="W148" s="28">
        <f t="shared" si="32"/>
        <v>0</v>
      </c>
      <c r="X148" s="28">
        <f t="shared" si="25"/>
        <v>2019.3639240575835</v>
      </c>
      <c r="Y148" s="28">
        <f t="shared" si="26"/>
        <v>2040.1523618170174</v>
      </c>
      <c r="Z148" s="28">
        <f t="shared" si="27"/>
        <v>2060.2194342283324</v>
      </c>
      <c r="AA148" s="28">
        <f t="shared" si="28"/>
        <v>10034.070422954126</v>
      </c>
    </row>
    <row r="149" spans="1:27" x14ac:dyDescent="0.25">
      <c r="A149" s="1">
        <v>144</v>
      </c>
      <c r="B149" t="s">
        <v>370</v>
      </c>
      <c r="C149" s="14" t="s">
        <v>463</v>
      </c>
      <c r="D149" s="14" t="s">
        <v>458</v>
      </c>
      <c r="E149" s="5">
        <v>6055</v>
      </c>
      <c r="F149" s="5">
        <v>6135</v>
      </c>
      <c r="G149" s="5">
        <v>6190</v>
      </c>
      <c r="I149" s="28">
        <v>6116.3265687513167</v>
      </c>
      <c r="J149" s="28">
        <v>7792.3669151332861</v>
      </c>
      <c r="K149" s="28">
        <v>7879.5029683988314</v>
      </c>
      <c r="L149" s="28">
        <v>7964.0349557047166</v>
      </c>
      <c r="M149" s="28">
        <v>8045.9628770509416</v>
      </c>
      <c r="N149" s="28">
        <v>8125.2867324375075</v>
      </c>
      <c r="O149" s="28">
        <v>13401.688404509005</v>
      </c>
      <c r="Q149" s="29">
        <f t="shared" si="29"/>
        <v>1.0728086231441914E-2</v>
      </c>
      <c r="R149" s="29">
        <f t="shared" si="34"/>
        <v>1.0287237788621116E-2</v>
      </c>
      <c r="S149" s="29">
        <f t="shared" si="34"/>
        <v>9.8588393457316199E-3</v>
      </c>
      <c r="T149" s="29">
        <f t="shared" si="34"/>
        <v>0.64938036598846616</v>
      </c>
      <c r="U149" s="29">
        <f t="shared" si="31"/>
        <v>0.22317548104093965</v>
      </c>
      <c r="W149" s="28">
        <f t="shared" si="32"/>
        <v>6190</v>
      </c>
      <c r="X149" s="28">
        <f t="shared" si="25"/>
        <v>6256.4068537726253</v>
      </c>
      <c r="Y149" s="28">
        <f t="shared" si="26"/>
        <v>6320.7679987797437</v>
      </c>
      <c r="Z149" s="28">
        <f t="shared" si="27"/>
        <v>6383.0834350213554</v>
      </c>
      <c r="AA149" s="28">
        <f t="shared" si="28"/>
        <v>10528.132492190438</v>
      </c>
    </row>
    <row r="150" spans="1:27" x14ac:dyDescent="0.25">
      <c r="A150" s="1">
        <v>145</v>
      </c>
      <c r="B150" t="s">
        <v>371</v>
      </c>
      <c r="C150" s="14" t="s">
        <v>463</v>
      </c>
      <c r="D150" s="14" t="s">
        <v>458</v>
      </c>
      <c r="E150" s="5">
        <v>0</v>
      </c>
      <c r="F150" s="5">
        <v>0</v>
      </c>
      <c r="G150" s="5">
        <v>0</v>
      </c>
      <c r="I150" s="28"/>
      <c r="J150" s="28"/>
      <c r="K150" s="28"/>
      <c r="L150" s="28">
        <v>0</v>
      </c>
      <c r="M150" s="28">
        <v>0</v>
      </c>
      <c r="N150" s="28">
        <v>0</v>
      </c>
      <c r="O150" s="28">
        <v>0</v>
      </c>
      <c r="Q150" s="29"/>
      <c r="R150" s="29"/>
      <c r="S150" s="29"/>
      <c r="T150" s="29"/>
      <c r="U150" s="29"/>
      <c r="W150" s="28">
        <f t="shared" si="32"/>
        <v>0</v>
      </c>
      <c r="X150" s="28">
        <f t="shared" si="25"/>
        <v>0</v>
      </c>
      <c r="Y150" s="28">
        <f t="shared" si="26"/>
        <v>0</v>
      </c>
      <c r="Z150" s="28">
        <f t="shared" si="27"/>
        <v>0</v>
      </c>
      <c r="AA150" s="28">
        <f t="shared" si="28"/>
        <v>0</v>
      </c>
    </row>
    <row r="151" spans="1:27" x14ac:dyDescent="0.25">
      <c r="A151" s="1">
        <v>146</v>
      </c>
      <c r="B151" t="s">
        <v>372</v>
      </c>
      <c r="C151" s="14" t="s">
        <v>463</v>
      </c>
      <c r="D151" s="14" t="s">
        <v>459</v>
      </c>
      <c r="E151" s="5">
        <v>0</v>
      </c>
      <c r="F151" s="5">
        <v>0</v>
      </c>
      <c r="G151" s="5">
        <v>0</v>
      </c>
      <c r="I151" s="28"/>
      <c r="J151" s="28"/>
      <c r="K151" s="28"/>
      <c r="L151" s="28">
        <v>0</v>
      </c>
      <c r="M151" s="28">
        <v>0</v>
      </c>
      <c r="N151" s="28">
        <v>0</v>
      </c>
      <c r="O151" s="28">
        <v>0</v>
      </c>
      <c r="Q151" s="29"/>
      <c r="R151" s="29"/>
      <c r="S151" s="29"/>
      <c r="T151" s="29"/>
      <c r="U151" s="29"/>
      <c r="W151" s="28">
        <f t="shared" si="32"/>
        <v>0</v>
      </c>
      <c r="X151" s="28">
        <f t="shared" si="25"/>
        <v>0</v>
      </c>
      <c r="Y151" s="28">
        <f t="shared" si="26"/>
        <v>0</v>
      </c>
      <c r="Z151" s="28">
        <f t="shared" si="27"/>
        <v>0</v>
      </c>
      <c r="AA151" s="28">
        <f t="shared" si="28"/>
        <v>0</v>
      </c>
    </row>
    <row r="152" spans="1:27" x14ac:dyDescent="0.25">
      <c r="A152" s="1">
        <v>147</v>
      </c>
      <c r="B152" t="s">
        <v>373</v>
      </c>
      <c r="C152" s="14" t="s">
        <v>465</v>
      </c>
      <c r="D152" s="14" t="s">
        <v>458</v>
      </c>
      <c r="E152" s="5">
        <v>0</v>
      </c>
      <c r="F152" s="5">
        <v>0</v>
      </c>
      <c r="G152" s="5">
        <v>0</v>
      </c>
      <c r="I152" s="28"/>
      <c r="J152" s="28"/>
      <c r="K152" s="28"/>
      <c r="L152" s="28">
        <v>0</v>
      </c>
      <c r="M152" s="28">
        <v>0</v>
      </c>
      <c r="N152" s="28">
        <v>0</v>
      </c>
      <c r="O152" s="28">
        <v>0</v>
      </c>
      <c r="Q152" s="29"/>
      <c r="R152" s="29"/>
      <c r="S152" s="29"/>
      <c r="T152" s="29"/>
      <c r="U152" s="29"/>
      <c r="W152" s="28">
        <f t="shared" si="32"/>
        <v>0</v>
      </c>
      <c r="X152" s="28">
        <f t="shared" si="25"/>
        <v>0</v>
      </c>
      <c r="Y152" s="28">
        <f t="shared" si="26"/>
        <v>0</v>
      </c>
      <c r="Z152" s="28">
        <f t="shared" si="27"/>
        <v>0</v>
      </c>
      <c r="AA152" s="28">
        <f t="shared" si="28"/>
        <v>0</v>
      </c>
    </row>
    <row r="153" spans="1:27" x14ac:dyDescent="0.25">
      <c r="A153" s="1">
        <v>148</v>
      </c>
      <c r="B153" t="s">
        <v>374</v>
      </c>
      <c r="C153" s="14" t="s">
        <v>463</v>
      </c>
      <c r="D153" s="14" t="s">
        <v>458</v>
      </c>
      <c r="E153" s="5">
        <v>0</v>
      </c>
      <c r="F153" s="5">
        <v>0</v>
      </c>
      <c r="G153" s="5">
        <v>0</v>
      </c>
      <c r="I153" s="28"/>
      <c r="J153" s="28"/>
      <c r="K153" s="28"/>
      <c r="L153" s="28">
        <v>0</v>
      </c>
      <c r="M153" s="28">
        <v>0</v>
      </c>
      <c r="N153" s="28">
        <v>0</v>
      </c>
      <c r="O153" s="28">
        <v>0</v>
      </c>
      <c r="Q153" s="29"/>
      <c r="R153" s="29"/>
      <c r="S153" s="29"/>
      <c r="T153" s="29"/>
      <c r="U153" s="29"/>
      <c r="W153" s="28">
        <f t="shared" si="32"/>
        <v>0</v>
      </c>
      <c r="X153" s="28">
        <f t="shared" si="25"/>
        <v>0</v>
      </c>
      <c r="Y153" s="28">
        <f t="shared" si="26"/>
        <v>0</v>
      </c>
      <c r="Z153" s="28">
        <f t="shared" si="27"/>
        <v>0</v>
      </c>
      <c r="AA153" s="28">
        <f t="shared" si="28"/>
        <v>0</v>
      </c>
    </row>
    <row r="154" spans="1:27" x14ac:dyDescent="0.25">
      <c r="A154" s="1">
        <v>149</v>
      </c>
      <c r="B154" t="s">
        <v>375</v>
      </c>
      <c r="C154" s="14" t="s">
        <v>463</v>
      </c>
      <c r="D154" s="14" t="s">
        <v>458</v>
      </c>
      <c r="E154" s="5">
        <v>0</v>
      </c>
      <c r="F154" s="5">
        <v>0</v>
      </c>
      <c r="G154" s="5">
        <v>0</v>
      </c>
      <c r="I154" s="28"/>
      <c r="J154" s="28"/>
      <c r="K154" s="28"/>
      <c r="L154" s="28">
        <v>0</v>
      </c>
      <c r="M154" s="28">
        <v>0</v>
      </c>
      <c r="N154" s="28">
        <v>0</v>
      </c>
      <c r="O154" s="28">
        <v>0</v>
      </c>
      <c r="Q154" s="29"/>
      <c r="R154" s="29"/>
      <c r="S154" s="29"/>
      <c r="T154" s="29"/>
      <c r="U154" s="29"/>
      <c r="W154" s="28">
        <f t="shared" si="32"/>
        <v>0</v>
      </c>
      <c r="X154" s="28">
        <f t="shared" si="25"/>
        <v>0</v>
      </c>
      <c r="Y154" s="28">
        <f t="shared" si="26"/>
        <v>0</v>
      </c>
      <c r="Z154" s="28">
        <f t="shared" si="27"/>
        <v>0</v>
      </c>
      <c r="AA154" s="28">
        <f t="shared" si="28"/>
        <v>0</v>
      </c>
    </row>
    <row r="155" spans="1:27" x14ac:dyDescent="0.25">
      <c r="A155" s="1">
        <v>150</v>
      </c>
      <c r="B155" t="s">
        <v>376</v>
      </c>
      <c r="C155" s="14" t="s">
        <v>465</v>
      </c>
      <c r="D155" s="14" t="s">
        <v>458</v>
      </c>
      <c r="E155" s="5">
        <v>0</v>
      </c>
      <c r="F155" s="5">
        <v>0</v>
      </c>
      <c r="G155" s="5">
        <v>0</v>
      </c>
      <c r="I155" s="28"/>
      <c r="J155" s="28"/>
      <c r="K155" s="28"/>
      <c r="L155" s="28">
        <v>0</v>
      </c>
      <c r="M155" s="28">
        <v>0</v>
      </c>
      <c r="N155" s="28">
        <v>0</v>
      </c>
      <c r="O155" s="28">
        <v>0</v>
      </c>
      <c r="Q155" s="29"/>
      <c r="R155" s="29"/>
      <c r="S155" s="29"/>
      <c r="T155" s="29"/>
      <c r="U155" s="29"/>
      <c r="W155" s="28">
        <f t="shared" si="32"/>
        <v>0</v>
      </c>
      <c r="X155" s="28">
        <f t="shared" si="25"/>
        <v>0</v>
      </c>
      <c r="Y155" s="28">
        <f t="shared" si="26"/>
        <v>0</v>
      </c>
      <c r="Z155" s="28">
        <f t="shared" si="27"/>
        <v>0</v>
      </c>
      <c r="AA155" s="28">
        <f t="shared" si="28"/>
        <v>0</v>
      </c>
    </row>
    <row r="156" spans="1:27" x14ac:dyDescent="0.25">
      <c r="A156" s="1">
        <v>151</v>
      </c>
      <c r="B156" t="s">
        <v>377</v>
      </c>
      <c r="C156" s="14" t="s">
        <v>463</v>
      </c>
      <c r="D156" s="14" t="s">
        <v>460</v>
      </c>
      <c r="E156" s="5">
        <v>0</v>
      </c>
      <c r="F156" s="5">
        <v>0</v>
      </c>
      <c r="G156" s="5">
        <v>0</v>
      </c>
      <c r="I156" s="28"/>
      <c r="J156" s="28"/>
      <c r="K156" s="28"/>
      <c r="L156" s="28">
        <v>0</v>
      </c>
      <c r="M156" s="28">
        <v>0</v>
      </c>
      <c r="N156" s="28">
        <v>0</v>
      </c>
      <c r="O156" s="28">
        <v>0</v>
      </c>
      <c r="Q156" s="29"/>
      <c r="R156" s="29"/>
      <c r="S156" s="29"/>
      <c r="T156" s="29"/>
      <c r="U156" s="29"/>
      <c r="W156" s="28">
        <f t="shared" si="32"/>
        <v>0</v>
      </c>
      <c r="X156" s="28">
        <f t="shared" si="25"/>
        <v>0</v>
      </c>
      <c r="Y156" s="28">
        <f t="shared" si="26"/>
        <v>0</v>
      </c>
      <c r="Z156" s="28">
        <f t="shared" si="27"/>
        <v>0</v>
      </c>
      <c r="AA156" s="28">
        <f t="shared" si="28"/>
        <v>0</v>
      </c>
    </row>
    <row r="157" spans="1:27" x14ac:dyDescent="0.25">
      <c r="A157" s="1">
        <v>152</v>
      </c>
      <c r="B157" t="s">
        <v>378</v>
      </c>
      <c r="C157" s="14" t="s">
        <v>463</v>
      </c>
      <c r="D157" s="14" t="s">
        <v>459</v>
      </c>
      <c r="E157" s="5">
        <v>14857</v>
      </c>
      <c r="F157" s="5">
        <v>15751</v>
      </c>
      <c r="G157" s="5">
        <v>16527</v>
      </c>
      <c r="I157" s="28">
        <v>14375.104216908392</v>
      </c>
      <c r="J157" s="28">
        <v>14542.62542033219</v>
      </c>
      <c r="K157" s="28">
        <v>15587.631690995029</v>
      </c>
      <c r="L157" s="28">
        <v>18378.911848017684</v>
      </c>
      <c r="M157" s="28">
        <v>21218.946372217688</v>
      </c>
      <c r="N157" s="28">
        <v>24105.116375971145</v>
      </c>
      <c r="O157" s="28">
        <v>27038.708042139733</v>
      </c>
      <c r="Q157" s="29">
        <f t="shared" si="29"/>
        <v>0.17907018926006421</v>
      </c>
      <c r="R157" s="29">
        <f>(M157-L157)/L157</f>
        <v>0.15452680483400463</v>
      </c>
      <c r="S157" s="29">
        <f>(N157-M157)/M157</f>
        <v>0.13601853518666537</v>
      </c>
      <c r="T157" s="29">
        <f>(O157-N157)/N157</f>
        <v>0.12169995864831827</v>
      </c>
      <c r="U157" s="29">
        <f t="shared" si="31"/>
        <v>0.13741509955632944</v>
      </c>
      <c r="W157" s="28">
        <f t="shared" si="32"/>
        <v>16527</v>
      </c>
      <c r="X157" s="28">
        <f t="shared" si="25"/>
        <v>19486.493017901081</v>
      </c>
      <c r="Y157" s="28">
        <f t="shared" si="26"/>
        <v>22497.678521377478</v>
      </c>
      <c r="Z157" s="28">
        <f t="shared" si="27"/>
        <v>25557.779798955748</v>
      </c>
      <c r="AA157" s="28">
        <f t="shared" si="28"/>
        <v>28668.160543631486</v>
      </c>
    </row>
    <row r="158" spans="1:27" x14ac:dyDescent="0.25">
      <c r="A158" s="1">
        <v>153</v>
      </c>
      <c r="B158" t="s">
        <v>379</v>
      </c>
      <c r="C158" s="14" t="s">
        <v>463</v>
      </c>
      <c r="D158" s="14" t="s">
        <v>458</v>
      </c>
      <c r="E158" s="5">
        <v>0</v>
      </c>
      <c r="F158" s="5">
        <v>0</v>
      </c>
      <c r="G158" s="5">
        <v>0</v>
      </c>
      <c r="I158" s="28"/>
      <c r="J158" s="28"/>
      <c r="K158" s="28"/>
      <c r="L158" s="28">
        <v>0</v>
      </c>
      <c r="M158" s="28">
        <v>0</v>
      </c>
      <c r="N158" s="28">
        <v>0</v>
      </c>
      <c r="O158" s="28">
        <v>0</v>
      </c>
      <c r="Q158" s="29"/>
      <c r="R158" s="29"/>
      <c r="S158" s="29"/>
      <c r="T158" s="29"/>
      <c r="U158" s="29"/>
      <c r="W158" s="28">
        <f t="shared" si="32"/>
        <v>0</v>
      </c>
      <c r="X158" s="28">
        <f t="shared" si="25"/>
        <v>0</v>
      </c>
      <c r="Y158" s="28">
        <f t="shared" si="26"/>
        <v>0</v>
      </c>
      <c r="Z158" s="28">
        <f t="shared" si="27"/>
        <v>0</v>
      </c>
      <c r="AA158" s="28">
        <f t="shared" si="28"/>
        <v>0</v>
      </c>
    </row>
    <row r="159" spans="1:27" x14ac:dyDescent="0.25">
      <c r="A159" s="1">
        <v>154</v>
      </c>
      <c r="B159" t="s">
        <v>380</v>
      </c>
      <c r="C159" s="14" t="s">
        <v>463</v>
      </c>
      <c r="D159" s="14" t="s">
        <v>459</v>
      </c>
      <c r="E159" s="5">
        <v>0</v>
      </c>
      <c r="F159" s="5">
        <v>0</v>
      </c>
      <c r="G159" s="5">
        <v>0</v>
      </c>
      <c r="I159" s="28"/>
      <c r="J159" s="28"/>
      <c r="K159" s="28">
        <v>1237.2229613140164</v>
      </c>
      <c r="L159" s="28">
        <v>1250.519356195131</v>
      </c>
      <c r="M159" s="28">
        <v>1263.4208086540345</v>
      </c>
      <c r="N159" s="28">
        <v>1275.7956712166563</v>
      </c>
      <c r="O159" s="28">
        <v>4940.2156108846539</v>
      </c>
      <c r="Q159" s="29">
        <f t="shared" si="29"/>
        <v>1.0746967439880743E-2</v>
      </c>
      <c r="R159" s="29">
        <f>(M159-L159)/L159</f>
        <v>1.0316875460574986E-2</v>
      </c>
      <c r="S159" s="29">
        <f>(N159-M159)/M159</f>
        <v>9.7947275190164822E-3</v>
      </c>
      <c r="T159" s="29">
        <f>(O159-N159)/N159</f>
        <v>2.8722624024687602</v>
      </c>
      <c r="U159" s="29">
        <f t="shared" si="31"/>
        <v>0.96412466848278389</v>
      </c>
      <c r="W159" s="28">
        <f t="shared" si="32"/>
        <v>0</v>
      </c>
      <c r="X159" s="28">
        <f t="shared" si="25"/>
        <v>1250.519356195131</v>
      </c>
      <c r="Y159" s="28">
        <f t="shared" si="26"/>
        <v>1263.4208086540345</v>
      </c>
      <c r="Z159" s="28">
        <f t="shared" si="27"/>
        <v>1275.7956712166563</v>
      </c>
      <c r="AA159" s="28">
        <f t="shared" si="28"/>
        <v>4940.2156108846539</v>
      </c>
    </row>
    <row r="160" spans="1:27" x14ac:dyDescent="0.25">
      <c r="A160" s="1">
        <v>155</v>
      </c>
      <c r="B160" t="s">
        <v>381</v>
      </c>
      <c r="C160" s="14" t="s">
        <v>465</v>
      </c>
      <c r="D160" s="14" t="s">
        <v>458</v>
      </c>
      <c r="E160" s="5">
        <v>0</v>
      </c>
      <c r="F160" s="5">
        <v>0</v>
      </c>
      <c r="G160" s="5">
        <v>0</v>
      </c>
      <c r="I160" s="28"/>
      <c r="J160" s="28"/>
      <c r="K160" s="28"/>
      <c r="L160" s="28">
        <v>0</v>
      </c>
      <c r="M160" s="28">
        <v>0</v>
      </c>
      <c r="N160" s="28">
        <v>0</v>
      </c>
      <c r="O160" s="28">
        <v>0</v>
      </c>
      <c r="Q160" s="29"/>
      <c r="R160" s="29"/>
      <c r="S160" s="29"/>
      <c r="T160" s="29"/>
      <c r="U160" s="29"/>
      <c r="W160" s="28">
        <f t="shared" si="32"/>
        <v>0</v>
      </c>
      <c r="X160" s="28">
        <f t="shared" si="25"/>
        <v>0</v>
      </c>
      <c r="Y160" s="28">
        <f t="shared" si="26"/>
        <v>0</v>
      </c>
      <c r="Z160" s="28">
        <f t="shared" si="27"/>
        <v>0</v>
      </c>
      <c r="AA160" s="28">
        <f t="shared" si="28"/>
        <v>0</v>
      </c>
    </row>
    <row r="161" spans="1:27" x14ac:dyDescent="0.25">
      <c r="A161" s="1">
        <v>156</v>
      </c>
      <c r="B161" t="s">
        <v>382</v>
      </c>
      <c r="C161" s="14" t="s">
        <v>463</v>
      </c>
      <c r="D161" s="14" t="s">
        <v>459</v>
      </c>
      <c r="E161" s="5">
        <v>0</v>
      </c>
      <c r="F161" s="5">
        <v>0</v>
      </c>
      <c r="G161" s="5">
        <v>0</v>
      </c>
      <c r="I161" s="28"/>
      <c r="J161" s="28"/>
      <c r="K161" s="28"/>
      <c r="L161" s="28">
        <v>0</v>
      </c>
      <c r="M161" s="28">
        <v>0</v>
      </c>
      <c r="N161" s="28">
        <v>0</v>
      </c>
      <c r="O161" s="28">
        <v>0</v>
      </c>
      <c r="Q161" s="29"/>
      <c r="R161" s="29"/>
      <c r="S161" s="29"/>
      <c r="T161" s="29"/>
      <c r="U161" s="29"/>
      <c r="W161" s="28">
        <f t="shared" si="32"/>
        <v>0</v>
      </c>
      <c r="X161" s="28">
        <f t="shared" si="25"/>
        <v>0</v>
      </c>
      <c r="Y161" s="28">
        <f t="shared" si="26"/>
        <v>0</v>
      </c>
      <c r="Z161" s="28">
        <f t="shared" si="27"/>
        <v>0</v>
      </c>
      <c r="AA161" s="28">
        <f t="shared" si="28"/>
        <v>0</v>
      </c>
    </row>
    <row r="162" spans="1:27" x14ac:dyDescent="0.25">
      <c r="A162" s="1">
        <v>157</v>
      </c>
      <c r="B162" t="s">
        <v>383</v>
      </c>
      <c r="C162" s="14" t="s">
        <v>463</v>
      </c>
      <c r="D162" s="14" t="s">
        <v>459</v>
      </c>
      <c r="E162" s="5">
        <v>5550</v>
      </c>
      <c r="F162" s="5">
        <v>5665</v>
      </c>
      <c r="G162" s="5">
        <v>5690</v>
      </c>
      <c r="I162" s="28">
        <v>5587.7337853773579</v>
      </c>
      <c r="J162" s="28">
        <v>5652.8399174528304</v>
      </c>
      <c r="K162" s="28">
        <v>5716.3183962264147</v>
      </c>
      <c r="L162" s="28">
        <v>5777.3553950471705</v>
      </c>
      <c r="M162" s="28">
        <v>5836.7647405660382</v>
      </c>
      <c r="N162" s="28">
        <v>5894.5464327830186</v>
      </c>
      <c r="O162" s="28">
        <v>5949.8866450471696</v>
      </c>
      <c r="Q162" s="29">
        <f t="shared" si="29"/>
        <v>1.0677676537585612E-2</v>
      </c>
      <c r="R162" s="29">
        <f>(M162-L162)/L162</f>
        <v>1.0283138470207025E-2</v>
      </c>
      <c r="S162" s="29">
        <f>(N162-M162)/M162</f>
        <v>9.8996095928610087E-3</v>
      </c>
      <c r="T162" s="29">
        <f>(O162-N162)/N162</f>
        <v>9.3883749827419639E-3</v>
      </c>
      <c r="U162" s="29">
        <f t="shared" si="31"/>
        <v>9.8570410152699992E-3</v>
      </c>
      <c r="W162" s="28">
        <f t="shared" si="32"/>
        <v>5690</v>
      </c>
      <c r="X162" s="28">
        <f t="shared" si="25"/>
        <v>5750.755979498862</v>
      </c>
      <c r="Y162" s="28">
        <f t="shared" si="26"/>
        <v>5809.8917995444208</v>
      </c>
      <c r="Z162" s="28">
        <f t="shared" si="27"/>
        <v>5867.4074601366747</v>
      </c>
      <c r="AA162" s="28">
        <f t="shared" si="28"/>
        <v>5922.4928815489748</v>
      </c>
    </row>
    <row r="163" spans="1:27" x14ac:dyDescent="0.25">
      <c r="A163" s="1">
        <v>158</v>
      </c>
      <c r="B163" t="s">
        <v>384</v>
      </c>
      <c r="C163" s="14" t="s">
        <v>464</v>
      </c>
      <c r="D163" s="14" t="s">
        <v>460</v>
      </c>
      <c r="E163" s="5">
        <v>0</v>
      </c>
      <c r="F163" s="5">
        <v>0</v>
      </c>
      <c r="G163" s="5">
        <v>0</v>
      </c>
      <c r="I163" s="28"/>
      <c r="J163" s="28"/>
      <c r="K163" s="28"/>
      <c r="L163" s="28">
        <v>0</v>
      </c>
      <c r="M163" s="28">
        <v>0</v>
      </c>
      <c r="N163" s="28">
        <v>0</v>
      </c>
      <c r="O163" s="28">
        <v>0</v>
      </c>
      <c r="Q163" s="29"/>
      <c r="R163" s="29"/>
      <c r="S163" s="29"/>
      <c r="T163" s="29"/>
      <c r="U163" s="29"/>
      <c r="W163" s="28">
        <f t="shared" si="32"/>
        <v>0</v>
      </c>
      <c r="X163" s="28">
        <f t="shared" si="25"/>
        <v>0</v>
      </c>
      <c r="Y163" s="28">
        <f t="shared" si="26"/>
        <v>0</v>
      </c>
      <c r="Z163" s="28">
        <f t="shared" si="27"/>
        <v>0</v>
      </c>
      <c r="AA163" s="28">
        <f t="shared" si="28"/>
        <v>0</v>
      </c>
    </row>
    <row r="164" spans="1:27" x14ac:dyDescent="0.25">
      <c r="A164" s="1">
        <v>159</v>
      </c>
      <c r="B164" t="s">
        <v>385</v>
      </c>
      <c r="C164" s="14" t="s">
        <v>463</v>
      </c>
      <c r="D164" s="14" t="s">
        <v>460</v>
      </c>
      <c r="E164" s="5">
        <v>12634</v>
      </c>
      <c r="F164" s="5">
        <v>12758</v>
      </c>
      <c r="G164" s="5">
        <v>12877</v>
      </c>
      <c r="I164" s="28">
        <v>12543.264488286066</v>
      </c>
      <c r="J164" s="28">
        <v>12689.454007398273</v>
      </c>
      <c r="K164" s="28">
        <v>12831.059186189888</v>
      </c>
      <c r="L164" s="28">
        <v>12968.589395807645</v>
      </c>
      <c r="M164" s="28">
        <v>13102.044636251541</v>
      </c>
      <c r="N164" s="28">
        <v>13231.424907521578</v>
      </c>
      <c r="O164" s="28">
        <v>13356.220838471023</v>
      </c>
      <c r="Q164" s="29">
        <f t="shared" si="29"/>
        <v>1.0718539102818633E-2</v>
      </c>
      <c r="R164" s="29">
        <f>(M164-L164)/L164</f>
        <v>1.0290652003142182E-2</v>
      </c>
      <c r="S164" s="29">
        <f>(N164-M164)/M164</f>
        <v>9.874815333177767E-3</v>
      </c>
      <c r="T164" s="29">
        <f>(O164-N164)/N164</f>
        <v>9.4317831844779997E-3</v>
      </c>
      <c r="U164" s="29">
        <f t="shared" si="31"/>
        <v>9.8657501735993167E-3</v>
      </c>
      <c r="W164" s="28">
        <f t="shared" si="32"/>
        <v>12877</v>
      </c>
      <c r="X164" s="28">
        <f t="shared" si="25"/>
        <v>13015.022628026994</v>
      </c>
      <c r="Y164" s="28">
        <f t="shared" si="26"/>
        <v>13148.955696705043</v>
      </c>
      <c r="Z164" s="28">
        <f t="shared" si="27"/>
        <v>13278.799206034142</v>
      </c>
      <c r="AA164" s="28">
        <f t="shared" si="28"/>
        <v>13404.041961095674</v>
      </c>
    </row>
    <row r="165" spans="1:27" x14ac:dyDescent="0.25">
      <c r="A165" s="1">
        <v>160</v>
      </c>
      <c r="B165" t="s">
        <v>386</v>
      </c>
      <c r="C165" s="14" t="s">
        <v>463</v>
      </c>
      <c r="D165" s="14" t="s">
        <v>459</v>
      </c>
      <c r="E165" s="5">
        <v>0</v>
      </c>
      <c r="F165" s="5">
        <v>0</v>
      </c>
      <c r="G165" s="5">
        <v>0</v>
      </c>
      <c r="I165" s="28"/>
      <c r="J165" s="28"/>
      <c r="K165" s="28"/>
      <c r="L165" s="28">
        <v>0</v>
      </c>
      <c r="M165" s="28">
        <v>0</v>
      </c>
      <c r="N165" s="28">
        <v>0</v>
      </c>
      <c r="O165" s="28">
        <v>0</v>
      </c>
      <c r="Q165" s="29"/>
      <c r="R165" s="29"/>
      <c r="S165" s="29"/>
      <c r="T165" s="29"/>
      <c r="U165" s="29"/>
      <c r="W165" s="28">
        <f t="shared" si="32"/>
        <v>0</v>
      </c>
      <c r="X165" s="28">
        <f t="shared" si="25"/>
        <v>0</v>
      </c>
      <c r="Y165" s="28">
        <f t="shared" si="26"/>
        <v>0</v>
      </c>
      <c r="Z165" s="28">
        <f t="shared" si="27"/>
        <v>0</v>
      </c>
      <c r="AA165" s="28">
        <f t="shared" si="28"/>
        <v>0</v>
      </c>
    </row>
    <row r="166" spans="1:27" x14ac:dyDescent="0.25">
      <c r="A166" s="1">
        <v>161</v>
      </c>
      <c r="B166" t="s">
        <v>387</v>
      </c>
      <c r="C166" s="14" t="s">
        <v>463</v>
      </c>
      <c r="D166" s="14" t="s">
        <v>460</v>
      </c>
      <c r="E166" s="5">
        <v>0</v>
      </c>
      <c r="F166" s="5">
        <v>0</v>
      </c>
      <c r="G166" s="5">
        <v>0</v>
      </c>
      <c r="I166" s="28"/>
      <c r="J166" s="28"/>
      <c r="K166" s="28"/>
      <c r="L166" s="28">
        <v>0</v>
      </c>
      <c r="M166" s="28">
        <v>759.06477614550545</v>
      </c>
      <c r="N166" s="28">
        <v>766.6001643931445</v>
      </c>
      <c r="O166" s="28">
        <v>773.88437303252886</v>
      </c>
      <c r="Q166" s="29"/>
      <c r="R166" s="29"/>
      <c r="S166" s="29">
        <f>(N166-M166)/M166</f>
        <v>9.927200529450713E-3</v>
      </c>
      <c r="T166" s="29">
        <f>(O166-N166)/N166</f>
        <v>9.5019659239842201E-3</v>
      </c>
      <c r="U166" s="29">
        <f t="shared" si="31"/>
        <v>9.7145832267174666E-3</v>
      </c>
      <c r="W166" s="28">
        <f t="shared" si="32"/>
        <v>0</v>
      </c>
      <c r="X166" s="28">
        <f t="shared" si="25"/>
        <v>0</v>
      </c>
      <c r="Y166" s="28">
        <f t="shared" si="26"/>
        <v>759.06477614550545</v>
      </c>
      <c r="Z166" s="28">
        <f t="shared" si="27"/>
        <v>766.6001643931445</v>
      </c>
      <c r="AA166" s="28">
        <f t="shared" si="28"/>
        <v>773.88437303252886</v>
      </c>
    </row>
    <row r="167" spans="1:27" x14ac:dyDescent="0.25">
      <c r="A167" s="1">
        <v>162</v>
      </c>
      <c r="B167" t="s">
        <v>388</v>
      </c>
      <c r="C167" s="14" t="s">
        <v>463</v>
      </c>
      <c r="D167" s="14" t="s">
        <v>460</v>
      </c>
      <c r="E167" s="5">
        <v>4561</v>
      </c>
      <c r="F167" s="5">
        <v>4630</v>
      </c>
      <c r="G167" s="5">
        <v>4674</v>
      </c>
      <c r="I167" s="28">
        <v>4526.2283965151873</v>
      </c>
      <c r="J167" s="28">
        <v>4578.8773251707089</v>
      </c>
      <c r="K167" s="28">
        <v>4630.4732752531199</v>
      </c>
      <c r="L167" s="28">
        <v>4679.9632681893099</v>
      </c>
      <c r="M167" s="28">
        <v>4727.873793265835</v>
      </c>
      <c r="N167" s="28">
        <v>4774.7313397692487</v>
      </c>
      <c r="O167" s="28">
        <v>4820.0094184129975</v>
      </c>
      <c r="Q167" s="29">
        <f t="shared" si="29"/>
        <v>1.0687890847072144E-2</v>
      </c>
      <c r="R167" s="29">
        <f>(M167-L167)/L167</f>
        <v>1.02373720328497E-2</v>
      </c>
      <c r="S167" s="29">
        <f>(N167-M167)/M167</f>
        <v>9.9109131403117001E-3</v>
      </c>
      <c r="T167" s="29">
        <f>(O167-N167)/N167</f>
        <v>9.482853677362504E-3</v>
      </c>
      <c r="U167" s="29">
        <f t="shared" si="31"/>
        <v>9.8770462835079675E-3</v>
      </c>
      <c r="W167" s="28">
        <f t="shared" si="32"/>
        <v>4674</v>
      </c>
      <c r="X167" s="28">
        <f t="shared" si="25"/>
        <v>4723.9552018192153</v>
      </c>
      <c r="Y167" s="28">
        <f t="shared" si="26"/>
        <v>4772.3160886867545</v>
      </c>
      <c r="Z167" s="28">
        <f t="shared" si="27"/>
        <v>4819.6140989198411</v>
      </c>
      <c r="AA167" s="28">
        <f t="shared" si="28"/>
        <v>4865.3177942012517</v>
      </c>
    </row>
    <row r="168" spans="1:27" x14ac:dyDescent="0.25">
      <c r="A168" s="1">
        <v>163</v>
      </c>
      <c r="B168" t="s">
        <v>389</v>
      </c>
      <c r="C168" s="14" t="s">
        <v>463</v>
      </c>
      <c r="D168" s="14" t="s">
        <v>460</v>
      </c>
      <c r="E168" s="5">
        <v>0</v>
      </c>
      <c r="F168" s="5">
        <v>0</v>
      </c>
      <c r="G168" s="5">
        <v>0</v>
      </c>
      <c r="I168" s="28"/>
      <c r="J168" s="28"/>
      <c r="K168" s="28"/>
      <c r="L168" s="28">
        <v>0</v>
      </c>
      <c r="M168" s="28">
        <v>0</v>
      </c>
      <c r="N168" s="28">
        <v>0</v>
      </c>
      <c r="O168" s="28">
        <v>0</v>
      </c>
      <c r="Q168" s="29"/>
      <c r="R168" s="29"/>
      <c r="S168" s="29"/>
      <c r="T168" s="29"/>
      <c r="U168" s="29" t="e">
        <f t="shared" si="31"/>
        <v>#DIV/0!</v>
      </c>
      <c r="W168" s="28">
        <f t="shared" si="32"/>
        <v>0</v>
      </c>
      <c r="X168" s="28">
        <f t="shared" si="25"/>
        <v>0</v>
      </c>
      <c r="Y168" s="28">
        <f t="shared" si="26"/>
        <v>0</v>
      </c>
      <c r="Z168" s="28">
        <f t="shared" si="27"/>
        <v>0</v>
      </c>
      <c r="AA168" s="28">
        <f t="shared" si="28"/>
        <v>0</v>
      </c>
    </row>
    <row r="169" spans="1:27" x14ac:dyDescent="0.25">
      <c r="A169" s="1">
        <v>164</v>
      </c>
      <c r="B169" t="s">
        <v>390</v>
      </c>
      <c r="C169" s="14" t="s">
        <v>463</v>
      </c>
      <c r="D169" s="14" t="s">
        <v>458</v>
      </c>
      <c r="E169" s="5">
        <v>0</v>
      </c>
      <c r="F169" s="5">
        <v>0</v>
      </c>
      <c r="G169" s="5">
        <v>0</v>
      </c>
      <c r="I169" s="28"/>
      <c r="J169" s="28"/>
      <c r="K169" s="28"/>
      <c r="L169" s="28">
        <v>0</v>
      </c>
      <c r="M169" s="28">
        <v>1060.0584470989761</v>
      </c>
      <c r="N169" s="28">
        <v>2140.933105802048</v>
      </c>
      <c r="O169" s="28">
        <v>3241.7685153583616</v>
      </c>
      <c r="Q169" s="29"/>
      <c r="R169" s="29"/>
      <c r="S169" s="29">
        <f t="shared" ref="S169:T171" si="35">(N169-M169)/M169</f>
        <v>1.0196368527236048</v>
      </c>
      <c r="T169" s="29">
        <f t="shared" si="35"/>
        <v>0.51418486947256237</v>
      </c>
      <c r="U169" s="29">
        <f t="shared" si="31"/>
        <v>0.7669108610980836</v>
      </c>
      <c r="W169" s="28">
        <f t="shared" si="32"/>
        <v>0</v>
      </c>
      <c r="X169" s="28">
        <f t="shared" si="25"/>
        <v>0</v>
      </c>
      <c r="Y169" s="28">
        <f t="shared" si="26"/>
        <v>1060.0584470989761</v>
      </c>
      <c r="Z169" s="28">
        <f t="shared" si="27"/>
        <v>2140.933105802048</v>
      </c>
      <c r="AA169" s="28">
        <f t="shared" si="28"/>
        <v>3241.7685153583616</v>
      </c>
    </row>
    <row r="170" spans="1:27" x14ac:dyDescent="0.25">
      <c r="A170" s="1">
        <v>165</v>
      </c>
      <c r="B170" t="s">
        <v>391</v>
      </c>
      <c r="C170" s="14" t="s">
        <v>463</v>
      </c>
      <c r="D170" s="14" t="s">
        <v>458</v>
      </c>
      <c r="E170" s="5">
        <v>0</v>
      </c>
      <c r="F170" s="5">
        <v>0</v>
      </c>
      <c r="G170" s="5">
        <v>0</v>
      </c>
      <c r="I170" s="28"/>
      <c r="J170" s="28"/>
      <c r="K170" s="28"/>
      <c r="L170" s="28">
        <v>221.26351308178067</v>
      </c>
      <c r="M170" s="28">
        <v>223.52130403159478</v>
      </c>
      <c r="N170" s="28">
        <v>225.59094573559102</v>
      </c>
      <c r="O170" s="28">
        <v>227.84873668540513</v>
      </c>
      <c r="Q170" s="29"/>
      <c r="R170" s="29">
        <f>(M170-L170)/L170</f>
        <v>1.0204081632653151E-2</v>
      </c>
      <c r="S170" s="29">
        <f t="shared" si="35"/>
        <v>9.2592592592592223E-3</v>
      </c>
      <c r="T170" s="29">
        <f t="shared" si="35"/>
        <v>1.0008340283569728E-2</v>
      </c>
      <c r="U170" s="29">
        <f t="shared" si="31"/>
        <v>9.8238937251607008E-3</v>
      </c>
      <c r="W170" s="28">
        <f t="shared" si="32"/>
        <v>0</v>
      </c>
      <c r="X170" s="28">
        <f t="shared" si="25"/>
        <v>221.26351308178067</v>
      </c>
      <c r="Y170" s="28">
        <f t="shared" si="26"/>
        <v>223.52130403159478</v>
      </c>
      <c r="Z170" s="28">
        <f t="shared" si="27"/>
        <v>225.59094573559102</v>
      </c>
      <c r="AA170" s="28">
        <f t="shared" si="28"/>
        <v>227.84873668540513</v>
      </c>
    </row>
    <row r="171" spans="1:27" x14ac:dyDescent="0.25">
      <c r="A171" s="1">
        <v>166</v>
      </c>
      <c r="B171" t="s">
        <v>392</v>
      </c>
      <c r="C171" s="14" t="s">
        <v>465</v>
      </c>
      <c r="D171" s="14" t="s">
        <v>458</v>
      </c>
      <c r="E171" s="5">
        <v>9233</v>
      </c>
      <c r="F171" s="5">
        <v>9382</v>
      </c>
      <c r="G171" s="5">
        <v>9622</v>
      </c>
      <c r="I171" s="28">
        <v>9205.3891402714926</v>
      </c>
      <c r="J171" s="28">
        <v>9312.8733031674201</v>
      </c>
      <c r="K171" s="28">
        <v>9416.968325791855</v>
      </c>
      <c r="L171" s="28">
        <v>9517.6742081447956</v>
      </c>
      <c r="M171" s="28">
        <v>9615.9592760180985</v>
      </c>
      <c r="N171" s="28">
        <v>9710.8552036199089</v>
      </c>
      <c r="O171" s="28">
        <v>9802.3619909502249</v>
      </c>
      <c r="Q171" s="29">
        <f t="shared" si="29"/>
        <v>1.0694087403598904E-2</v>
      </c>
      <c r="R171" s="29">
        <f>(M171-L171)/L171</f>
        <v>1.0326584596601874E-2</v>
      </c>
      <c r="S171" s="29">
        <f t="shared" si="35"/>
        <v>9.8685866774080328E-3</v>
      </c>
      <c r="T171" s="29">
        <f t="shared" si="35"/>
        <v>9.4231440394873852E-3</v>
      </c>
      <c r="U171" s="29">
        <f t="shared" si="31"/>
        <v>9.8727717711657639E-3</v>
      </c>
      <c r="W171" s="28">
        <f t="shared" si="32"/>
        <v>9622</v>
      </c>
      <c r="X171" s="28">
        <f t="shared" si="25"/>
        <v>9724.8985089974303</v>
      </c>
      <c r="Y171" s="28">
        <f t="shared" si="26"/>
        <v>9825.3234961439593</v>
      </c>
      <c r="Z171" s="28">
        <f t="shared" si="27"/>
        <v>9922.2855526992298</v>
      </c>
      <c r="AA171" s="28">
        <f t="shared" si="28"/>
        <v>10015.78467866324</v>
      </c>
    </row>
    <row r="172" spans="1:27" x14ac:dyDescent="0.25">
      <c r="A172" s="1">
        <v>167</v>
      </c>
      <c r="B172" t="s">
        <v>393</v>
      </c>
      <c r="C172" s="14" t="s">
        <v>464</v>
      </c>
      <c r="D172" s="14" t="s">
        <v>460</v>
      </c>
      <c r="E172" s="5">
        <v>0</v>
      </c>
      <c r="F172" s="5">
        <v>0</v>
      </c>
      <c r="G172" s="5">
        <v>0</v>
      </c>
      <c r="I172" s="28"/>
      <c r="J172" s="28"/>
      <c r="K172" s="28"/>
      <c r="L172" s="28">
        <v>0</v>
      </c>
      <c r="M172" s="28">
        <v>0</v>
      </c>
      <c r="N172" s="28">
        <v>0</v>
      </c>
      <c r="O172" s="28">
        <v>0</v>
      </c>
      <c r="Q172" s="29"/>
      <c r="R172" s="29"/>
      <c r="S172" s="29"/>
      <c r="T172" s="29"/>
      <c r="U172" s="29"/>
      <c r="W172" s="28">
        <f t="shared" si="32"/>
        <v>0</v>
      </c>
      <c r="X172" s="28">
        <f t="shared" si="25"/>
        <v>0</v>
      </c>
      <c r="Y172" s="28">
        <f t="shared" si="26"/>
        <v>0</v>
      </c>
      <c r="Z172" s="28">
        <f t="shared" si="27"/>
        <v>0</v>
      </c>
      <c r="AA172" s="28">
        <f t="shared" si="28"/>
        <v>0</v>
      </c>
    </row>
    <row r="173" spans="1:27" x14ac:dyDescent="0.25">
      <c r="A173" s="1">
        <v>168</v>
      </c>
      <c r="B173" t="s">
        <v>394</v>
      </c>
      <c r="C173" s="14" t="s">
        <v>465</v>
      </c>
      <c r="D173" s="14" t="s">
        <v>458</v>
      </c>
      <c r="E173" s="5">
        <v>2053</v>
      </c>
      <c r="F173" s="5">
        <v>2069</v>
      </c>
      <c r="G173" s="5">
        <v>2396</v>
      </c>
      <c r="I173" s="28">
        <v>1383.5947224438619</v>
      </c>
      <c r="J173" s="28">
        <v>1399.6440784224326</v>
      </c>
      <c r="K173" s="28">
        <v>1415.303886925795</v>
      </c>
      <c r="L173" s="28">
        <v>1430.496238458908</v>
      </c>
      <c r="M173" s="28">
        <v>1445.2211330217713</v>
      </c>
      <c r="N173" s="28">
        <v>1459.478570614385</v>
      </c>
      <c r="O173" s="28">
        <v>1473.2685512367493</v>
      </c>
      <c r="Q173" s="29">
        <f t="shared" si="29"/>
        <v>1.07343388748211E-2</v>
      </c>
      <c r="R173" s="29">
        <f t="shared" ref="R173:T177" si="36">(M173-L173)/L173</f>
        <v>1.0293556995806277E-2</v>
      </c>
      <c r="S173" s="29">
        <f t="shared" si="36"/>
        <v>9.8652291105121772E-3</v>
      </c>
      <c r="T173" s="29">
        <f t="shared" si="36"/>
        <v>9.4485667004752423E-3</v>
      </c>
      <c r="U173" s="29">
        <f t="shared" si="31"/>
        <v>9.8691176022645648E-3</v>
      </c>
      <c r="W173" s="28">
        <f t="shared" si="32"/>
        <v>2396</v>
      </c>
      <c r="X173" s="28">
        <f t="shared" si="25"/>
        <v>2421.7194759440713</v>
      </c>
      <c r="Y173" s="28">
        <f t="shared" si="26"/>
        <v>2446.6475833975555</v>
      </c>
      <c r="Z173" s="28">
        <f t="shared" si="27"/>
        <v>2470.7843223604532</v>
      </c>
      <c r="AA173" s="28">
        <f t="shared" si="28"/>
        <v>2494.1296928327647</v>
      </c>
    </row>
    <row r="174" spans="1:27" x14ac:dyDescent="0.25">
      <c r="A174" s="1">
        <v>169</v>
      </c>
      <c r="B174" t="s">
        <v>395</v>
      </c>
      <c r="C174" s="14" t="s">
        <v>463</v>
      </c>
      <c r="D174" s="14" t="s">
        <v>459</v>
      </c>
      <c r="E174" s="5">
        <v>4811</v>
      </c>
      <c r="F174" s="5">
        <v>4872</v>
      </c>
      <c r="G174" s="5">
        <v>4888</v>
      </c>
      <c r="I174" s="28">
        <v>4835.9658751784091</v>
      </c>
      <c r="J174" s="28">
        <v>4892.3818606461664</v>
      </c>
      <c r="K174" s="28">
        <v>6441.9766914726342</v>
      </c>
      <c r="L174" s="28">
        <v>8092.7966605729689</v>
      </c>
      <c r="M174" s="28">
        <v>9772.8918420535065</v>
      </c>
      <c r="N174" s="28">
        <v>11481.680799127245</v>
      </c>
      <c r="O174" s="28">
        <v>11590.169670991148</v>
      </c>
      <c r="Q174" s="29">
        <f t="shared" si="29"/>
        <v>0.25625984820552922</v>
      </c>
      <c r="R174" s="29">
        <f t="shared" si="36"/>
        <v>0.20760378049108022</v>
      </c>
      <c r="S174" s="29">
        <f t="shared" si="36"/>
        <v>0.1748498791034081</v>
      </c>
      <c r="T174" s="29">
        <f t="shared" si="36"/>
        <v>9.4488667436347529E-3</v>
      </c>
      <c r="U174" s="29">
        <f t="shared" si="31"/>
        <v>0.13063417544604103</v>
      </c>
      <c r="W174" s="28">
        <f t="shared" si="32"/>
        <v>4888</v>
      </c>
      <c r="X174" s="28">
        <f t="shared" si="25"/>
        <v>6140.5981380286266</v>
      </c>
      <c r="Y174" s="28">
        <f t="shared" si="26"/>
        <v>7415.4095259598571</v>
      </c>
      <c r="Z174" s="28">
        <f t="shared" si="27"/>
        <v>8711.9929850761982</v>
      </c>
      <c r="AA174" s="28">
        <f t="shared" si="28"/>
        <v>8794.3114458636646</v>
      </c>
    </row>
    <row r="175" spans="1:27" x14ac:dyDescent="0.25">
      <c r="A175" s="1">
        <v>170</v>
      </c>
      <c r="B175" t="s">
        <v>396</v>
      </c>
      <c r="C175" s="14" t="s">
        <v>463</v>
      </c>
      <c r="D175" s="14" t="s">
        <v>459</v>
      </c>
      <c r="E175" s="5">
        <v>31060</v>
      </c>
      <c r="F175" s="5">
        <v>31635</v>
      </c>
      <c r="G175" s="5">
        <v>32457</v>
      </c>
      <c r="I175" s="28">
        <v>31055.69322740502</v>
      </c>
      <c r="J175" s="28">
        <v>31417.387286354799</v>
      </c>
      <c r="K175" s="28">
        <v>31768.737377937097</v>
      </c>
      <c r="L175" s="28">
        <v>32109.743502151905</v>
      </c>
      <c r="M175" s="28">
        <v>32440.060860086975</v>
      </c>
      <c r="N175" s="28">
        <v>32760.03425065456</v>
      </c>
      <c r="O175" s="28">
        <v>33068.974076030157</v>
      </c>
      <c r="Q175" s="29">
        <f t="shared" si="29"/>
        <v>1.0734015650607229E-2</v>
      </c>
      <c r="R175" s="29">
        <f t="shared" si="36"/>
        <v>1.0287137856237707E-2</v>
      </c>
      <c r="S175" s="29">
        <f t="shared" si="36"/>
        <v>9.8635262106203051E-3</v>
      </c>
      <c r="T175" s="29">
        <f t="shared" si="36"/>
        <v>9.4303877404958575E-3</v>
      </c>
      <c r="U175" s="29">
        <f t="shared" si="31"/>
        <v>9.8603506024512889E-3</v>
      </c>
      <c r="W175" s="28">
        <f t="shared" si="32"/>
        <v>32457</v>
      </c>
      <c r="X175" s="28">
        <f t="shared" si="25"/>
        <v>32805.393945971759</v>
      </c>
      <c r="Y175" s="28">
        <f t="shared" si="26"/>
        <v>33142.867555922152</v>
      </c>
      <c r="Z175" s="28">
        <f t="shared" si="27"/>
        <v>33469.773098755111</v>
      </c>
      <c r="AA175" s="28">
        <f t="shared" si="28"/>
        <v>33785.406036662789</v>
      </c>
    </row>
    <row r="176" spans="1:27" x14ac:dyDescent="0.25">
      <c r="A176" s="1">
        <v>171</v>
      </c>
      <c r="B176" t="s">
        <v>397</v>
      </c>
      <c r="C176" s="14" t="s">
        <v>464</v>
      </c>
      <c r="D176" s="14" t="s">
        <v>460</v>
      </c>
      <c r="E176" s="5">
        <v>7273</v>
      </c>
      <c r="F176" s="5">
        <v>7353</v>
      </c>
      <c r="G176" s="5">
        <v>7490</v>
      </c>
      <c r="I176" s="28">
        <v>7121.0229793977815</v>
      </c>
      <c r="J176" s="28">
        <v>7204.1875330163757</v>
      </c>
      <c r="K176" s="28">
        <v>7284.5644479661914</v>
      </c>
      <c r="L176" s="28">
        <v>7363.08293713682</v>
      </c>
      <c r="M176" s="28">
        <v>7438.8137876386681</v>
      </c>
      <c r="N176" s="28">
        <v>7511.7569994717378</v>
      </c>
      <c r="O176" s="28">
        <v>7582.8417855256203</v>
      </c>
      <c r="Q176" s="29">
        <f t="shared" si="29"/>
        <v>1.0778748644683957E-2</v>
      </c>
      <c r="R176" s="29">
        <f t="shared" si="36"/>
        <v>1.0285209490156386E-2</v>
      </c>
      <c r="S176" s="29">
        <f t="shared" si="36"/>
        <v>9.805758541003122E-3</v>
      </c>
      <c r="T176" s="29">
        <f t="shared" si="36"/>
        <v>9.4631370608609239E-3</v>
      </c>
      <c r="U176" s="29">
        <f t="shared" si="31"/>
        <v>9.85136836400681E-3</v>
      </c>
      <c r="W176" s="28">
        <f t="shared" si="32"/>
        <v>7490</v>
      </c>
      <c r="X176" s="28">
        <f t="shared" si="25"/>
        <v>7570.7328273486828</v>
      </c>
      <c r="Y176" s="28">
        <f t="shared" si="26"/>
        <v>7648.5994004719687</v>
      </c>
      <c r="Z176" s="28">
        <f t="shared" si="27"/>
        <v>7723.5997193698586</v>
      </c>
      <c r="AA176" s="28">
        <f t="shared" si="28"/>
        <v>7796.6892021174826</v>
      </c>
    </row>
    <row r="177" spans="1:27" x14ac:dyDescent="0.25">
      <c r="A177" s="1">
        <v>172</v>
      </c>
      <c r="B177" t="s">
        <v>398</v>
      </c>
      <c r="C177" s="14" t="s">
        <v>463</v>
      </c>
      <c r="D177" s="14" t="s">
        <v>458</v>
      </c>
      <c r="E177" s="5">
        <v>11680</v>
      </c>
      <c r="F177" s="5">
        <v>11845</v>
      </c>
      <c r="G177" s="5">
        <v>11953</v>
      </c>
      <c r="I177" s="28">
        <v>11236.468668668669</v>
      </c>
      <c r="J177" s="28">
        <v>11367.325575575574</v>
      </c>
      <c r="K177" s="28">
        <v>11494.57072072072</v>
      </c>
      <c r="L177" s="28">
        <v>11617.926276276276</v>
      </c>
      <c r="M177" s="28">
        <v>11737.392242242242</v>
      </c>
      <c r="N177" s="28">
        <v>11853.246446446446</v>
      </c>
      <c r="O177" s="28">
        <v>14208.91945855845</v>
      </c>
      <c r="Q177" s="29">
        <f t="shared" si="29"/>
        <v>1.0731636574577649E-2</v>
      </c>
      <c r="R177" s="29">
        <f t="shared" si="36"/>
        <v>1.0282899299328067E-2</v>
      </c>
      <c r="S177" s="29">
        <f t="shared" si="36"/>
        <v>9.8705233507704951E-3</v>
      </c>
      <c r="T177" s="29">
        <f t="shared" si="36"/>
        <v>0.19873652528487032</v>
      </c>
      <c r="U177" s="29">
        <f t="shared" si="31"/>
        <v>7.2963315978322965E-2</v>
      </c>
      <c r="W177" s="28">
        <f t="shared" si="32"/>
        <v>11953</v>
      </c>
      <c r="X177" s="28">
        <f t="shared" si="25"/>
        <v>12081.275251975925</v>
      </c>
      <c r="Y177" s="28">
        <f t="shared" si="26"/>
        <v>12205.505788799457</v>
      </c>
      <c r="Z177" s="28">
        <f t="shared" si="27"/>
        <v>12325.980518695767</v>
      </c>
      <c r="AA177" s="28">
        <f t="shared" si="28"/>
        <v>14775.603057710367</v>
      </c>
    </row>
    <row r="178" spans="1:27" x14ac:dyDescent="0.25">
      <c r="A178" s="1">
        <v>173</v>
      </c>
      <c r="B178" t="s">
        <v>399</v>
      </c>
      <c r="C178" s="14" t="s">
        <v>464</v>
      </c>
      <c r="D178" s="14" t="s">
        <v>460</v>
      </c>
      <c r="E178" s="5">
        <v>0</v>
      </c>
      <c r="F178" s="5">
        <v>0</v>
      </c>
      <c r="G178" s="5">
        <v>0</v>
      </c>
      <c r="I178" s="28"/>
      <c r="J178" s="28"/>
      <c r="K178" s="28"/>
      <c r="L178" s="28">
        <v>0</v>
      </c>
      <c r="M178" s="28">
        <v>0</v>
      </c>
      <c r="N178" s="28">
        <v>0</v>
      </c>
      <c r="O178" s="28">
        <v>0</v>
      </c>
      <c r="Q178" s="29"/>
      <c r="R178" s="29"/>
      <c r="S178" s="29"/>
      <c r="T178" s="29"/>
      <c r="U178" s="29"/>
      <c r="W178" s="28">
        <f t="shared" si="32"/>
        <v>0</v>
      </c>
      <c r="X178" s="28">
        <f t="shared" si="25"/>
        <v>0</v>
      </c>
      <c r="Y178" s="28">
        <f t="shared" si="26"/>
        <v>0</v>
      </c>
      <c r="Z178" s="28">
        <f t="shared" si="27"/>
        <v>0</v>
      </c>
      <c r="AA178" s="28">
        <f t="shared" si="28"/>
        <v>0</v>
      </c>
    </row>
    <row r="179" spans="1:27" x14ac:dyDescent="0.25">
      <c r="A179" s="1">
        <v>174</v>
      </c>
      <c r="B179" t="s">
        <v>400</v>
      </c>
      <c r="C179" s="14" t="s">
        <v>464</v>
      </c>
      <c r="D179" s="14" t="s">
        <v>460</v>
      </c>
      <c r="E179" s="5">
        <v>0</v>
      </c>
      <c r="F179" s="5">
        <v>0</v>
      </c>
      <c r="G179" s="5">
        <v>0</v>
      </c>
      <c r="I179" s="28"/>
      <c r="J179" s="28"/>
      <c r="K179" s="28"/>
      <c r="L179" s="28">
        <v>0</v>
      </c>
      <c r="M179" s="28">
        <v>0</v>
      </c>
      <c r="N179" s="28">
        <v>0</v>
      </c>
      <c r="O179" s="28">
        <v>0</v>
      </c>
      <c r="Q179" s="29"/>
      <c r="R179" s="29"/>
      <c r="S179" s="29"/>
      <c r="T179" s="29"/>
      <c r="U179" s="29"/>
      <c r="W179" s="28">
        <f t="shared" si="32"/>
        <v>0</v>
      </c>
      <c r="X179" s="28">
        <f t="shared" si="25"/>
        <v>0</v>
      </c>
      <c r="Y179" s="28">
        <f t="shared" si="26"/>
        <v>0</v>
      </c>
      <c r="Z179" s="28">
        <f t="shared" si="27"/>
        <v>0</v>
      </c>
      <c r="AA179" s="28">
        <f t="shared" si="28"/>
        <v>0</v>
      </c>
    </row>
    <row r="180" spans="1:27" x14ac:dyDescent="0.25">
      <c r="A180" s="1">
        <v>175</v>
      </c>
      <c r="B180" t="s">
        <v>401</v>
      </c>
      <c r="C180" s="14" t="s">
        <v>463</v>
      </c>
      <c r="D180" s="14" t="s">
        <v>459</v>
      </c>
      <c r="E180" s="5">
        <v>9199</v>
      </c>
      <c r="F180" s="5">
        <v>9288</v>
      </c>
      <c r="G180" s="5">
        <v>9368</v>
      </c>
      <c r="I180" s="28">
        <v>9253.877695858886</v>
      </c>
      <c r="J180" s="28">
        <v>9493.2602455316282</v>
      </c>
      <c r="K180" s="28">
        <v>9599.6282018493275</v>
      </c>
      <c r="L180" s="28">
        <v>9702.4825019523287</v>
      </c>
      <c r="M180" s="28">
        <v>9802.4619924251219</v>
      </c>
      <c r="N180" s="28">
        <v>10077.39777195758</v>
      </c>
      <c r="O180" s="28">
        <v>10353.868875050359</v>
      </c>
      <c r="Q180" s="29">
        <f t="shared" si="29"/>
        <v>1.0714404551958242E-2</v>
      </c>
      <c r="R180" s="29">
        <f>(M180-L180)/L180</f>
        <v>1.0304526748971249E-2</v>
      </c>
      <c r="S180" s="29">
        <f>(N180-M180)/M180</f>
        <v>2.8047625152223494E-2</v>
      </c>
      <c r="T180" s="29">
        <f>(O180-N180)/N180</f>
        <v>2.7434771292060796E-2</v>
      </c>
      <c r="U180" s="29">
        <f t="shared" si="31"/>
        <v>2.1928974397751849E-2</v>
      </c>
      <c r="W180" s="28">
        <f t="shared" si="32"/>
        <v>9368</v>
      </c>
      <c r="X180" s="28">
        <f t="shared" si="25"/>
        <v>9468.3725418427457</v>
      </c>
      <c r="Y180" s="28">
        <f t="shared" si="26"/>
        <v>9565.9396399693887</v>
      </c>
      <c r="Z180" s="28">
        <f t="shared" si="27"/>
        <v>9834.2415292200458</v>
      </c>
      <c r="AA180" s="28">
        <f t="shared" si="28"/>
        <v>10104.041696405084</v>
      </c>
    </row>
    <row r="181" spans="1:27" x14ac:dyDescent="0.25">
      <c r="A181" s="1">
        <v>176</v>
      </c>
      <c r="B181" t="s">
        <v>402</v>
      </c>
      <c r="C181" s="14" t="s">
        <v>465</v>
      </c>
      <c r="D181" s="14" t="s">
        <v>458</v>
      </c>
      <c r="E181" s="5">
        <v>0</v>
      </c>
      <c r="F181" s="5">
        <v>0</v>
      </c>
      <c r="G181" s="5">
        <v>0</v>
      </c>
      <c r="I181" s="28"/>
      <c r="J181" s="28"/>
      <c r="K181" s="28"/>
      <c r="L181" s="28">
        <v>0</v>
      </c>
      <c r="M181" s="28">
        <v>0</v>
      </c>
      <c r="N181" s="28">
        <v>0</v>
      </c>
      <c r="O181" s="28">
        <v>0</v>
      </c>
      <c r="Q181" s="29"/>
      <c r="R181" s="29"/>
      <c r="S181" s="29"/>
      <c r="T181" s="29"/>
      <c r="U181" s="29"/>
      <c r="W181" s="28">
        <f t="shared" si="32"/>
        <v>0</v>
      </c>
      <c r="X181" s="28">
        <f t="shared" si="25"/>
        <v>0</v>
      </c>
      <c r="Y181" s="28">
        <f t="shared" si="26"/>
        <v>0</v>
      </c>
      <c r="Z181" s="28">
        <f t="shared" si="27"/>
        <v>0</v>
      </c>
      <c r="AA181" s="28">
        <f t="shared" si="28"/>
        <v>0</v>
      </c>
    </row>
    <row r="182" spans="1:27" x14ac:dyDescent="0.25">
      <c r="A182" s="1">
        <v>177</v>
      </c>
      <c r="B182" t="s">
        <v>403</v>
      </c>
      <c r="C182" s="14" t="s">
        <v>464</v>
      </c>
      <c r="D182" s="14" t="s">
        <v>460</v>
      </c>
      <c r="E182" s="5">
        <v>18586</v>
      </c>
      <c r="F182" s="5">
        <v>18977</v>
      </c>
      <c r="G182" s="5">
        <v>19334</v>
      </c>
      <c r="I182" s="28">
        <v>18573.46070021882</v>
      </c>
      <c r="J182" s="28">
        <v>18789.496542669585</v>
      </c>
      <c r="K182" s="28">
        <v>18999.910634573305</v>
      </c>
      <c r="L182" s="28">
        <v>19203.49831509847</v>
      </c>
      <c r="M182" s="28">
        <v>19401.46424507659</v>
      </c>
      <c r="N182" s="28">
        <v>19592.60376367615</v>
      </c>
      <c r="O182" s="28">
        <v>19777.318424507659</v>
      </c>
      <c r="Q182" s="29">
        <f t="shared" si="29"/>
        <v>1.0715191478569643E-2</v>
      </c>
      <c r="R182" s="29">
        <f t="shared" ref="R182:T183" si="37">(M182-L182)/L182</f>
        <v>1.0308847207410737E-2</v>
      </c>
      <c r="S182" s="29">
        <f t="shared" si="37"/>
        <v>9.8518089245797618E-3</v>
      </c>
      <c r="T182" s="29">
        <f t="shared" si="37"/>
        <v>9.4277750450893049E-3</v>
      </c>
      <c r="U182" s="29">
        <f t="shared" si="31"/>
        <v>9.8628103923599358E-3</v>
      </c>
      <c r="W182" s="28">
        <f t="shared" si="32"/>
        <v>19334</v>
      </c>
      <c r="X182" s="28">
        <f t="shared" si="25"/>
        <v>19541.167512046668</v>
      </c>
      <c r="Y182" s="28">
        <f t="shared" si="26"/>
        <v>19742.614422182774</v>
      </c>
      <c r="Z182" s="28">
        <f t="shared" si="27"/>
        <v>19937.114887141772</v>
      </c>
      <c r="AA182" s="28">
        <f t="shared" si="28"/>
        <v>20125.077521345844</v>
      </c>
    </row>
    <row r="183" spans="1:27" x14ac:dyDescent="0.25">
      <c r="A183" s="1">
        <v>178</v>
      </c>
      <c r="B183" t="s">
        <v>404</v>
      </c>
      <c r="C183" s="14" t="s">
        <v>463</v>
      </c>
      <c r="D183" s="14" t="s">
        <v>458</v>
      </c>
      <c r="E183" s="5">
        <v>0</v>
      </c>
      <c r="F183" s="5">
        <v>0</v>
      </c>
      <c r="G183" s="5">
        <v>0</v>
      </c>
      <c r="I183" s="28">
        <v>1362.7164578317918</v>
      </c>
      <c r="J183" s="28">
        <v>1378.6443125337216</v>
      </c>
      <c r="K183" s="28">
        <v>1394.0665210546381</v>
      </c>
      <c r="L183" s="28">
        <v>1408.9830833945409</v>
      </c>
      <c r="M183" s="28">
        <v>1423.5204110986833</v>
      </c>
      <c r="N183" s="28">
        <v>1437.5520926218121</v>
      </c>
      <c r="O183" s="28">
        <v>5258.1816824711295</v>
      </c>
      <c r="Q183" s="29">
        <f t="shared" si="29"/>
        <v>1.0700036271309473E-2</v>
      </c>
      <c r="R183" s="29">
        <f t="shared" si="37"/>
        <v>1.0317602727435786E-2</v>
      </c>
      <c r="S183" s="29">
        <f t="shared" si="37"/>
        <v>9.8570286830654066E-3</v>
      </c>
      <c r="T183" s="29">
        <f t="shared" si="37"/>
        <v>2.6577329680493462</v>
      </c>
      <c r="U183" s="29">
        <f t="shared" si="31"/>
        <v>0.89263586648661575</v>
      </c>
      <c r="W183" s="28">
        <f t="shared" si="32"/>
        <v>0</v>
      </c>
      <c r="X183" s="28">
        <f t="shared" si="25"/>
        <v>1408.9830833945409</v>
      </c>
      <c r="Y183" s="28">
        <f t="shared" si="26"/>
        <v>1423.5204110986833</v>
      </c>
      <c r="Z183" s="28">
        <f t="shared" si="27"/>
        <v>1437.5520926218121</v>
      </c>
      <c r="AA183" s="28">
        <f t="shared" si="28"/>
        <v>5258.1816824711295</v>
      </c>
    </row>
    <row r="184" spans="1:27" x14ac:dyDescent="0.25">
      <c r="A184" s="1">
        <v>179</v>
      </c>
      <c r="B184" t="s">
        <v>405</v>
      </c>
      <c r="C184" s="14" t="s">
        <v>465</v>
      </c>
      <c r="D184" s="14" t="s">
        <v>458</v>
      </c>
      <c r="E184" s="5">
        <v>0</v>
      </c>
      <c r="F184" s="5">
        <v>0</v>
      </c>
      <c r="G184" s="5">
        <v>0</v>
      </c>
      <c r="I184" s="28"/>
      <c r="J184" s="28"/>
      <c r="K184" s="28"/>
      <c r="L184" s="28">
        <v>0</v>
      </c>
      <c r="M184" s="28">
        <v>0</v>
      </c>
      <c r="N184" s="28">
        <v>0</v>
      </c>
      <c r="O184" s="28">
        <v>0</v>
      </c>
      <c r="Q184" s="29"/>
      <c r="R184" s="29"/>
      <c r="S184" s="29"/>
      <c r="T184" s="29"/>
      <c r="U184" s="29"/>
      <c r="W184" s="28">
        <f t="shared" si="32"/>
        <v>0</v>
      </c>
      <c r="X184" s="28">
        <f t="shared" si="25"/>
        <v>0</v>
      </c>
      <c r="Y184" s="28">
        <f t="shared" si="26"/>
        <v>0</v>
      </c>
      <c r="Z184" s="28">
        <f t="shared" si="27"/>
        <v>0</v>
      </c>
      <c r="AA184" s="28">
        <f t="shared" si="28"/>
        <v>0</v>
      </c>
    </row>
    <row r="185" spans="1:27" x14ac:dyDescent="0.25">
      <c r="A185" s="1">
        <v>180</v>
      </c>
      <c r="B185" t="s">
        <v>210</v>
      </c>
      <c r="C185" s="14" t="s">
        <v>464</v>
      </c>
      <c r="D185" s="14" t="s">
        <v>460</v>
      </c>
      <c r="E185" s="5">
        <v>80776</v>
      </c>
      <c r="F185" s="5">
        <v>83858</v>
      </c>
      <c r="G185" s="5">
        <v>87390</v>
      </c>
      <c r="I185" s="28">
        <v>79345.116641688568</v>
      </c>
      <c r="J185" s="28">
        <v>80269.554455223406</v>
      </c>
      <c r="K185" s="28">
        <v>81167.609911066043</v>
      </c>
      <c r="L185" s="28">
        <v>82038.57947967801</v>
      </c>
      <c r="M185" s="28">
        <v>82882.463161059306</v>
      </c>
      <c r="N185" s="28">
        <v>83699.612719979181</v>
      </c>
      <c r="O185" s="28">
        <v>84488.972862129929</v>
      </c>
      <c r="Q185" s="29">
        <f t="shared" si="29"/>
        <v>1.0730506535381207E-2</v>
      </c>
      <c r="R185" s="29">
        <f t="shared" ref="R185:T187" si="38">(M185-L185)/L185</f>
        <v>1.0286424834919728E-2</v>
      </c>
      <c r="S185" s="29">
        <f t="shared" si="38"/>
        <v>9.8591369965920182E-3</v>
      </c>
      <c r="T185" s="29">
        <f t="shared" si="38"/>
        <v>9.4308697077439066E-3</v>
      </c>
      <c r="U185" s="29">
        <f t="shared" si="31"/>
        <v>9.8588105130852175E-3</v>
      </c>
      <c r="W185" s="28">
        <f t="shared" si="32"/>
        <v>87390</v>
      </c>
      <c r="X185" s="28">
        <f t="shared" si="25"/>
        <v>88327.738966126955</v>
      </c>
      <c r="Y185" s="28">
        <f t="shared" si="26"/>
        <v>89236.31561384043</v>
      </c>
      <c r="Z185" s="28">
        <f t="shared" si="27"/>
        <v>90116.108674548392</v>
      </c>
      <c r="AA185" s="28">
        <f t="shared" si="28"/>
        <v>90965.981954026938</v>
      </c>
    </row>
    <row r="186" spans="1:27" x14ac:dyDescent="0.25">
      <c r="A186" s="1">
        <v>181</v>
      </c>
      <c r="B186" t="s">
        <v>406</v>
      </c>
      <c r="C186" s="14" t="s">
        <v>463</v>
      </c>
      <c r="D186" s="14" t="s">
        <v>458</v>
      </c>
      <c r="E186" s="5">
        <v>7138</v>
      </c>
      <c r="F186" s="5">
        <v>7171</v>
      </c>
      <c r="G186" s="5">
        <v>7225</v>
      </c>
      <c r="I186" s="28">
        <v>7167.4162459329073</v>
      </c>
      <c r="J186" s="28">
        <v>7250.8460675417928</v>
      </c>
      <c r="K186" s="28">
        <v>7332.2894648266574</v>
      </c>
      <c r="L186" s="28">
        <v>7410.951868057894</v>
      </c>
      <c r="M186" s="28">
        <v>7487.2305621003034</v>
      </c>
      <c r="N186" s="28">
        <v>7561.1255469538883</v>
      </c>
      <c r="O186" s="28">
        <v>7632.2395377538423</v>
      </c>
      <c r="Q186" s="29">
        <f t="shared" si="29"/>
        <v>1.0728218465539839E-2</v>
      </c>
      <c r="R186" s="29">
        <f t="shared" si="38"/>
        <v>1.0292698616918542E-2</v>
      </c>
      <c r="S186" s="29">
        <f t="shared" si="38"/>
        <v>9.8694683221904177E-3</v>
      </c>
      <c r="T186" s="29">
        <f t="shared" si="38"/>
        <v>9.4052122740645953E-3</v>
      </c>
      <c r="U186" s="29">
        <f t="shared" si="31"/>
        <v>9.8557930710578504E-3</v>
      </c>
      <c r="W186" s="28">
        <f t="shared" si="32"/>
        <v>7225</v>
      </c>
      <c r="X186" s="28">
        <f t="shared" si="25"/>
        <v>7302.5113784135247</v>
      </c>
      <c r="Y186" s="28">
        <f t="shared" si="26"/>
        <v>7377.6739271781535</v>
      </c>
      <c r="Z186" s="28">
        <f t="shared" si="27"/>
        <v>7450.4876462938892</v>
      </c>
      <c r="AA186" s="28">
        <f t="shared" si="28"/>
        <v>7520.5610641525791</v>
      </c>
    </row>
    <row r="187" spans="1:27" x14ac:dyDescent="0.25">
      <c r="A187" s="1">
        <v>182</v>
      </c>
      <c r="B187" t="s">
        <v>407</v>
      </c>
      <c r="C187" s="14" t="s">
        <v>463</v>
      </c>
      <c r="D187" s="14" t="s">
        <v>460</v>
      </c>
      <c r="E187" s="5">
        <v>2149</v>
      </c>
      <c r="F187" s="5">
        <v>2165</v>
      </c>
      <c r="G187" s="5">
        <v>2206</v>
      </c>
      <c r="I187" s="28">
        <v>2156.7702325581399</v>
      </c>
      <c r="J187" s="28">
        <v>2181.8796899224808</v>
      </c>
      <c r="K187" s="28">
        <v>2306.4944949967307</v>
      </c>
      <c r="L187" s="28">
        <v>2331.0169731555761</v>
      </c>
      <c r="M187" s="28">
        <v>2355.1940642980994</v>
      </c>
      <c r="N187" s="28">
        <v>2378.3349943916573</v>
      </c>
      <c r="O187" s="28">
        <v>2673.5463655693593</v>
      </c>
      <c r="Q187" s="29">
        <f t="shared" si="29"/>
        <v>1.0631925726265454E-2</v>
      </c>
      <c r="R187" s="29">
        <f t="shared" si="38"/>
        <v>1.0371906949177617E-2</v>
      </c>
      <c r="S187" s="29">
        <f t="shared" si="38"/>
        <v>9.8254876081536168E-3</v>
      </c>
      <c r="T187" s="29">
        <f t="shared" si="38"/>
        <v>0.12412522704910736</v>
      </c>
      <c r="U187" s="29">
        <f t="shared" si="31"/>
        <v>4.8107540535479533E-2</v>
      </c>
      <c r="W187" s="28">
        <f t="shared" si="32"/>
        <v>2206</v>
      </c>
      <c r="X187" s="28">
        <f t="shared" si="25"/>
        <v>2229.4540281521417</v>
      </c>
      <c r="Y187" s="28">
        <f t="shared" si="26"/>
        <v>2252.5777178796052</v>
      </c>
      <c r="Z187" s="28">
        <f t="shared" si="27"/>
        <v>2274.7103923330342</v>
      </c>
      <c r="AA187" s="28">
        <f t="shared" si="28"/>
        <v>2557.0593362523359</v>
      </c>
    </row>
    <row r="188" spans="1:27" x14ac:dyDescent="0.25">
      <c r="A188" s="1">
        <v>183</v>
      </c>
      <c r="B188" t="s">
        <v>408</v>
      </c>
      <c r="C188" s="14" t="s">
        <v>463</v>
      </c>
      <c r="D188" s="14" t="s">
        <v>458</v>
      </c>
      <c r="E188" s="5">
        <v>0</v>
      </c>
      <c r="F188" s="5">
        <v>0</v>
      </c>
      <c r="G188" s="5">
        <v>0</v>
      </c>
      <c r="I188" s="28"/>
      <c r="J188" s="28"/>
      <c r="K188" s="28"/>
      <c r="L188" s="28">
        <v>0</v>
      </c>
      <c r="M188" s="28">
        <v>0</v>
      </c>
      <c r="N188" s="28">
        <v>0</v>
      </c>
      <c r="O188" s="28">
        <v>2543.2419255163441</v>
      </c>
      <c r="Q188" s="29"/>
      <c r="R188" s="29"/>
      <c r="S188" s="29"/>
      <c r="T188" s="29"/>
      <c r="U188" s="29"/>
      <c r="W188" s="28">
        <f t="shared" si="32"/>
        <v>0</v>
      </c>
      <c r="X188" s="28">
        <f t="shared" si="25"/>
        <v>0</v>
      </c>
      <c r="Y188" s="28">
        <f t="shared" si="26"/>
        <v>0</v>
      </c>
      <c r="Z188" s="28">
        <f t="shared" si="27"/>
        <v>0</v>
      </c>
      <c r="AA188" s="28">
        <f t="shared" si="28"/>
        <v>2543.2419255163441</v>
      </c>
    </row>
    <row r="189" spans="1:27" x14ac:dyDescent="0.25">
      <c r="A189" s="1">
        <v>184</v>
      </c>
      <c r="B189" t="s">
        <v>409</v>
      </c>
      <c r="C189" s="14" t="s">
        <v>463</v>
      </c>
      <c r="D189" s="14" t="s">
        <v>459</v>
      </c>
      <c r="E189" s="5">
        <v>0</v>
      </c>
      <c r="F189" s="5">
        <v>0</v>
      </c>
      <c r="G189" s="5">
        <v>0</v>
      </c>
      <c r="I189" s="28"/>
      <c r="J189" s="28"/>
      <c r="K189" s="28"/>
      <c r="L189" s="28">
        <v>0</v>
      </c>
      <c r="M189" s="28">
        <v>0</v>
      </c>
      <c r="N189" s="28">
        <v>0</v>
      </c>
      <c r="O189" s="28">
        <v>0</v>
      </c>
      <c r="Q189" s="29"/>
      <c r="R189" s="29"/>
      <c r="S189" s="29"/>
      <c r="T189" s="29"/>
      <c r="U189" s="29"/>
      <c r="W189" s="28">
        <f t="shared" si="32"/>
        <v>0</v>
      </c>
      <c r="X189" s="28">
        <f t="shared" si="25"/>
        <v>0</v>
      </c>
      <c r="Y189" s="28">
        <f t="shared" si="26"/>
        <v>0</v>
      </c>
      <c r="Z189" s="28">
        <f t="shared" si="27"/>
        <v>0</v>
      </c>
      <c r="AA189" s="28">
        <f t="shared" si="28"/>
        <v>0</v>
      </c>
    </row>
    <row r="190" spans="1:27" x14ac:dyDescent="0.25">
      <c r="A190" s="1">
        <v>185</v>
      </c>
      <c r="B190" t="s">
        <v>410</v>
      </c>
      <c r="C190" s="14" t="s">
        <v>464</v>
      </c>
      <c r="D190" s="14" t="s">
        <v>460</v>
      </c>
      <c r="E190" s="5">
        <v>0</v>
      </c>
      <c r="F190" s="5">
        <v>0</v>
      </c>
      <c r="G190" s="5">
        <v>0</v>
      </c>
      <c r="I190" s="28"/>
      <c r="J190" s="28"/>
      <c r="K190" s="28"/>
      <c r="L190" s="28">
        <v>0</v>
      </c>
      <c r="M190" s="28">
        <v>0</v>
      </c>
      <c r="N190" s="28">
        <v>0</v>
      </c>
      <c r="O190" s="28">
        <v>0</v>
      </c>
      <c r="Q190" s="29"/>
      <c r="R190" s="29"/>
      <c r="S190" s="29"/>
      <c r="T190" s="29"/>
      <c r="U190" s="29"/>
      <c r="W190" s="28">
        <f t="shared" si="32"/>
        <v>0</v>
      </c>
      <c r="X190" s="28">
        <f t="shared" si="25"/>
        <v>0</v>
      </c>
      <c r="Y190" s="28">
        <f t="shared" si="26"/>
        <v>0</v>
      </c>
      <c r="Z190" s="28">
        <f t="shared" si="27"/>
        <v>0</v>
      </c>
      <c r="AA190" s="28">
        <f t="shared" si="28"/>
        <v>0</v>
      </c>
    </row>
    <row r="191" spans="1:27" x14ac:dyDescent="0.25">
      <c r="A191" s="1">
        <v>186</v>
      </c>
      <c r="B191" t="s">
        <v>411</v>
      </c>
      <c r="C191" s="14" t="s">
        <v>464</v>
      </c>
      <c r="D191" s="14" t="s">
        <v>460</v>
      </c>
      <c r="E191" s="5">
        <v>15831</v>
      </c>
      <c r="F191" s="5">
        <v>16095</v>
      </c>
      <c r="G191" s="5">
        <v>16400</v>
      </c>
      <c r="I191" s="28">
        <v>15869.90041493776</v>
      </c>
      <c r="J191" s="28">
        <v>16054.921161825727</v>
      </c>
      <c r="K191" s="28">
        <v>16234.248962655602</v>
      </c>
      <c r="L191" s="28">
        <v>16408.697095435684</v>
      </c>
      <c r="M191" s="28">
        <v>16577.452282157676</v>
      </c>
      <c r="N191" s="28">
        <v>16740.921161825725</v>
      </c>
      <c r="O191" s="28">
        <v>16898.697095435684</v>
      </c>
      <c r="Q191" s="29">
        <f t="shared" si="29"/>
        <v>1.0745685444480579E-2</v>
      </c>
      <c r="R191" s="29">
        <f>(M191-L191)/L191</f>
        <v>1.0284496431403653E-2</v>
      </c>
      <c r="S191" s="29">
        <f>(N191-M191)/M191</f>
        <v>9.8609169180954911E-3</v>
      </c>
      <c r="T191" s="29">
        <f>(O191-N191)/N191</f>
        <v>9.4245670285894954E-3</v>
      </c>
      <c r="U191" s="29">
        <f t="shared" si="31"/>
        <v>9.8566601260295459E-3</v>
      </c>
      <c r="W191" s="28">
        <f t="shared" si="32"/>
        <v>16400</v>
      </c>
      <c r="X191" s="28">
        <f t="shared" si="25"/>
        <v>16576.229241289482</v>
      </c>
      <c r="Y191" s="28">
        <f t="shared" si="26"/>
        <v>16746.707411767653</v>
      </c>
      <c r="Z191" s="28">
        <f t="shared" si="27"/>
        <v>16911.845302206748</v>
      </c>
      <c r="AA191" s="28">
        <f t="shared" si="28"/>
        <v>17071.232121834531</v>
      </c>
    </row>
    <row r="192" spans="1:27" x14ac:dyDescent="0.25">
      <c r="A192" s="1">
        <v>187</v>
      </c>
      <c r="B192" t="s">
        <v>412</v>
      </c>
      <c r="C192" s="14" t="s">
        <v>465</v>
      </c>
      <c r="D192" s="14" t="s">
        <v>458</v>
      </c>
      <c r="E192" s="5">
        <v>0</v>
      </c>
      <c r="F192" s="5">
        <v>0</v>
      </c>
      <c r="G192" s="5">
        <v>0</v>
      </c>
      <c r="I192" s="28"/>
      <c r="J192" s="28"/>
      <c r="K192" s="28"/>
      <c r="L192" s="28">
        <v>0</v>
      </c>
      <c r="M192" s="28">
        <v>0</v>
      </c>
      <c r="N192" s="28">
        <v>0</v>
      </c>
      <c r="O192" s="28">
        <v>0</v>
      </c>
      <c r="Q192" s="29"/>
      <c r="R192" s="29"/>
      <c r="S192" s="29"/>
      <c r="T192" s="29"/>
      <c r="U192" s="29"/>
      <c r="W192" s="28">
        <f t="shared" si="32"/>
        <v>0</v>
      </c>
      <c r="X192" s="28">
        <f t="shared" si="25"/>
        <v>0</v>
      </c>
      <c r="Y192" s="28">
        <f t="shared" si="26"/>
        <v>0</v>
      </c>
      <c r="Z192" s="28">
        <f t="shared" si="27"/>
        <v>0</v>
      </c>
      <c r="AA192" s="28">
        <f t="shared" si="28"/>
        <v>0</v>
      </c>
    </row>
    <row r="193" spans="1:27" x14ac:dyDescent="0.25">
      <c r="A193" s="1">
        <v>188</v>
      </c>
      <c r="B193" t="s">
        <v>413</v>
      </c>
      <c r="C193" s="14" t="s">
        <v>464</v>
      </c>
      <c r="D193" s="14" t="s">
        <v>460</v>
      </c>
      <c r="E193" s="5">
        <v>0</v>
      </c>
      <c r="F193" s="5">
        <v>0</v>
      </c>
      <c r="G193" s="5">
        <v>0</v>
      </c>
      <c r="I193" s="28"/>
      <c r="J193" s="28"/>
      <c r="K193" s="28"/>
      <c r="L193" s="28">
        <v>0</v>
      </c>
      <c r="M193" s="28">
        <v>0</v>
      </c>
      <c r="N193" s="28">
        <v>0</v>
      </c>
      <c r="O193" s="28">
        <v>0</v>
      </c>
      <c r="Q193" s="29"/>
      <c r="R193" s="29"/>
      <c r="S193" s="29"/>
      <c r="T193" s="29"/>
      <c r="U193" s="29"/>
      <c r="W193" s="28">
        <f t="shared" si="32"/>
        <v>0</v>
      </c>
      <c r="X193" s="28">
        <f t="shared" si="25"/>
        <v>0</v>
      </c>
      <c r="Y193" s="28">
        <f t="shared" si="26"/>
        <v>0</v>
      </c>
      <c r="Z193" s="28">
        <f t="shared" si="27"/>
        <v>0</v>
      </c>
      <c r="AA193" s="28">
        <f t="shared" si="28"/>
        <v>0</v>
      </c>
    </row>
    <row r="194" spans="1:27" x14ac:dyDescent="0.25">
      <c r="A194" s="1">
        <v>189</v>
      </c>
      <c r="B194" t="s">
        <v>414</v>
      </c>
      <c r="C194" s="14" t="s">
        <v>465</v>
      </c>
      <c r="D194" s="14" t="s">
        <v>458</v>
      </c>
      <c r="E194" s="5">
        <v>0</v>
      </c>
      <c r="F194" s="5">
        <v>0</v>
      </c>
      <c r="G194" s="5">
        <v>0</v>
      </c>
      <c r="I194" s="28"/>
      <c r="J194" s="28"/>
      <c r="K194" s="28"/>
      <c r="L194" s="28">
        <v>0</v>
      </c>
      <c r="M194" s="28">
        <v>0</v>
      </c>
      <c r="N194" s="28">
        <v>0</v>
      </c>
      <c r="O194" s="28">
        <v>0</v>
      </c>
      <c r="Q194" s="29"/>
      <c r="R194" s="29"/>
      <c r="S194" s="29"/>
      <c r="T194" s="29"/>
      <c r="U194" s="29"/>
      <c r="W194" s="28">
        <f t="shared" si="32"/>
        <v>0</v>
      </c>
      <c r="X194" s="28">
        <f t="shared" si="25"/>
        <v>0</v>
      </c>
      <c r="Y194" s="28">
        <f t="shared" si="26"/>
        <v>0</v>
      </c>
      <c r="Z194" s="28">
        <f t="shared" si="27"/>
        <v>0</v>
      </c>
      <c r="AA194" s="28">
        <f t="shared" si="28"/>
        <v>0</v>
      </c>
    </row>
    <row r="195" spans="1:27" x14ac:dyDescent="0.25">
      <c r="A195" s="1">
        <v>190</v>
      </c>
      <c r="B195" t="s">
        <v>415</v>
      </c>
      <c r="C195" s="14" t="s">
        <v>463</v>
      </c>
      <c r="D195" s="14" t="s">
        <v>459</v>
      </c>
      <c r="E195" s="5">
        <v>0</v>
      </c>
      <c r="F195" s="5">
        <v>0</v>
      </c>
      <c r="G195" s="5">
        <v>0</v>
      </c>
      <c r="I195" s="28"/>
      <c r="J195" s="28"/>
      <c r="K195" s="28"/>
      <c r="L195" s="28">
        <v>0</v>
      </c>
      <c r="M195" s="28">
        <v>0</v>
      </c>
      <c r="N195" s="28">
        <v>0</v>
      </c>
      <c r="O195" s="28">
        <v>0</v>
      </c>
      <c r="Q195" s="29"/>
      <c r="R195" s="29"/>
      <c r="S195" s="29"/>
      <c r="T195" s="29"/>
      <c r="U195" s="29"/>
      <c r="W195" s="28">
        <f t="shared" si="32"/>
        <v>0</v>
      </c>
      <c r="X195" s="28">
        <f t="shared" si="25"/>
        <v>0</v>
      </c>
      <c r="Y195" s="28">
        <f t="shared" si="26"/>
        <v>0</v>
      </c>
      <c r="Z195" s="28">
        <f t="shared" si="27"/>
        <v>0</v>
      </c>
      <c r="AA195" s="28">
        <f t="shared" si="28"/>
        <v>0</v>
      </c>
    </row>
    <row r="196" spans="1:27" x14ac:dyDescent="0.25">
      <c r="A196" s="1">
        <v>191</v>
      </c>
      <c r="B196" t="s">
        <v>416</v>
      </c>
      <c r="C196" s="14" t="s">
        <v>463</v>
      </c>
      <c r="D196" s="14" t="s">
        <v>458</v>
      </c>
      <c r="E196" s="5">
        <v>1</v>
      </c>
      <c r="F196" s="5">
        <v>0</v>
      </c>
      <c r="G196" s="5">
        <v>0</v>
      </c>
      <c r="I196" s="28"/>
      <c r="J196" s="28"/>
      <c r="K196" s="28"/>
      <c r="L196" s="28">
        <v>0</v>
      </c>
      <c r="M196" s="28">
        <v>0</v>
      </c>
      <c r="N196" s="28">
        <v>0</v>
      </c>
      <c r="O196" s="28">
        <v>0</v>
      </c>
      <c r="Q196" s="29"/>
      <c r="R196" s="29"/>
      <c r="S196" s="29"/>
      <c r="T196" s="29"/>
      <c r="U196" s="29"/>
      <c r="W196" s="28">
        <f t="shared" si="32"/>
        <v>0</v>
      </c>
      <c r="X196" s="28">
        <f t="shared" si="25"/>
        <v>0</v>
      </c>
      <c r="Y196" s="28">
        <f t="shared" si="26"/>
        <v>0</v>
      </c>
      <c r="Z196" s="28">
        <f t="shared" si="27"/>
        <v>0</v>
      </c>
      <c r="AA196" s="28">
        <f t="shared" si="28"/>
        <v>0</v>
      </c>
    </row>
    <row r="197" spans="1:27" x14ac:dyDescent="0.25">
      <c r="A197" s="1">
        <v>192</v>
      </c>
      <c r="B197" t="s">
        <v>211</v>
      </c>
      <c r="C197" s="14" t="s">
        <v>464</v>
      </c>
      <c r="D197" s="14" t="s">
        <v>460</v>
      </c>
      <c r="E197" s="5">
        <v>0</v>
      </c>
      <c r="F197" s="5">
        <v>0</v>
      </c>
      <c r="G197" s="5">
        <v>0</v>
      </c>
      <c r="I197" s="28"/>
      <c r="J197" s="28"/>
      <c r="K197" s="28"/>
      <c r="L197" s="28">
        <v>0</v>
      </c>
      <c r="M197" s="28">
        <v>0</v>
      </c>
      <c r="N197" s="28">
        <v>0</v>
      </c>
      <c r="O197" s="28">
        <v>0</v>
      </c>
      <c r="Q197" s="29"/>
      <c r="R197" s="29"/>
      <c r="S197" s="29"/>
      <c r="T197" s="29"/>
      <c r="U197" s="29"/>
      <c r="W197" s="28">
        <f t="shared" si="32"/>
        <v>0</v>
      </c>
      <c r="X197" s="28">
        <f t="shared" si="25"/>
        <v>0</v>
      </c>
      <c r="Y197" s="28">
        <f t="shared" si="26"/>
        <v>0</v>
      </c>
      <c r="Z197" s="28">
        <f t="shared" si="27"/>
        <v>0</v>
      </c>
      <c r="AA197" s="28">
        <f t="shared" si="28"/>
        <v>0</v>
      </c>
    </row>
    <row r="198" spans="1:27" x14ac:dyDescent="0.25">
      <c r="A198" s="1">
        <v>193</v>
      </c>
      <c r="B198" t="s">
        <v>417</v>
      </c>
      <c r="C198" s="14" t="s">
        <v>463</v>
      </c>
      <c r="D198" s="14" t="s">
        <v>458</v>
      </c>
      <c r="E198" s="5">
        <v>0</v>
      </c>
      <c r="F198" s="5">
        <v>0</v>
      </c>
      <c r="G198" s="5">
        <v>0</v>
      </c>
      <c r="I198" s="28"/>
      <c r="J198" s="28"/>
      <c r="K198" s="28"/>
      <c r="L198" s="28">
        <v>2667.5628610729023</v>
      </c>
      <c r="M198" s="28">
        <v>2694.7337001375518</v>
      </c>
      <c r="N198" s="28">
        <v>2721.4662998624485</v>
      </c>
      <c r="O198" s="28">
        <v>2746.884181568088</v>
      </c>
      <c r="Q198" s="29"/>
      <c r="R198" s="29">
        <f t="shared" ref="R198:T199" si="39">(M198-L198)/L198</f>
        <v>1.0185641531132017E-2</v>
      </c>
      <c r="S198" s="29">
        <f t="shared" si="39"/>
        <v>9.9203122458936168E-3</v>
      </c>
      <c r="T198" s="29">
        <f t="shared" si="39"/>
        <v>9.339774557165819E-3</v>
      </c>
      <c r="U198" s="29">
        <f t="shared" si="31"/>
        <v>9.8152427780638183E-3</v>
      </c>
      <c r="W198" s="28">
        <f t="shared" si="32"/>
        <v>0</v>
      </c>
      <c r="X198" s="28">
        <f t="shared" ref="X198:X228" si="40">IF($G198=0,L198,G198*(1+$Q198))</f>
        <v>2667.5628610729023</v>
      </c>
      <c r="Y198" s="28">
        <f t="shared" ref="Y198:Y228" si="41">IF($G198=0,M198,X198*(1+R198))</f>
        <v>2694.7337001375518</v>
      </c>
      <c r="Z198" s="28">
        <f t="shared" ref="Z198:Z228" si="42">IF($G198=0,N198,Y198*(1+S198))</f>
        <v>2721.4662998624485</v>
      </c>
      <c r="AA198" s="28">
        <f t="shared" ref="AA198:AA228" si="43">IF($G198=0,O198,Z198*(1+T198))</f>
        <v>2746.884181568088</v>
      </c>
    </row>
    <row r="199" spans="1:27" x14ac:dyDescent="0.25">
      <c r="A199" s="1">
        <v>194</v>
      </c>
      <c r="B199" t="s">
        <v>418</v>
      </c>
      <c r="C199" s="14" t="s">
        <v>463</v>
      </c>
      <c r="D199" s="14" t="s">
        <v>459</v>
      </c>
      <c r="E199" s="5">
        <v>13869</v>
      </c>
      <c r="F199" s="5">
        <v>14186</v>
      </c>
      <c r="G199" s="5">
        <v>14597</v>
      </c>
      <c r="I199" s="28">
        <v>13917.59094059549</v>
      </c>
      <c r="J199" s="28">
        <v>14079.813584774889</v>
      </c>
      <c r="K199" s="28">
        <v>14237.270814682184</v>
      </c>
      <c r="L199" s="28">
        <v>17406.54180462295</v>
      </c>
      <c r="M199" s="28">
        <v>20633.349042874328</v>
      </c>
      <c r="N199" s="28">
        <v>20836.813737470675</v>
      </c>
      <c r="O199" s="28">
        <v>21033.233255661329</v>
      </c>
      <c r="Q199" s="29">
        <f t="shared" ref="Q199:Q226" si="44">(L199-K199)/K199</f>
        <v>0.22260382844389356</v>
      </c>
      <c r="R199" s="29">
        <f t="shared" si="39"/>
        <v>0.18537899569427285</v>
      </c>
      <c r="S199" s="29">
        <f t="shared" si="39"/>
        <v>9.8609631511377364E-3</v>
      </c>
      <c r="T199" s="29">
        <f t="shared" si="39"/>
        <v>9.4265620773599703E-3</v>
      </c>
      <c r="U199" s="29">
        <f t="shared" ref="U199:U226" si="45">AVERAGE(R199:T199)</f>
        <v>6.822217364092352E-2</v>
      </c>
      <c r="W199" s="28">
        <f t="shared" ref="W199:W228" si="46">G199</f>
        <v>14597</v>
      </c>
      <c r="X199" s="28">
        <f t="shared" si="40"/>
        <v>17846.348083795514</v>
      </c>
      <c r="Y199" s="28">
        <f t="shared" si="41"/>
        <v>21154.686168379936</v>
      </c>
      <c r="Z199" s="28">
        <f t="shared" si="42"/>
        <v>21363.291749160213</v>
      </c>
      <c r="AA199" s="28">
        <f t="shared" si="43"/>
        <v>21564.674145010424</v>
      </c>
    </row>
    <row r="200" spans="1:27" x14ac:dyDescent="0.25">
      <c r="A200" s="1">
        <v>195</v>
      </c>
      <c r="B200" t="s">
        <v>419</v>
      </c>
      <c r="C200" s="14" t="s">
        <v>463</v>
      </c>
      <c r="D200" s="14" t="s">
        <v>459</v>
      </c>
      <c r="E200" s="5">
        <v>0</v>
      </c>
      <c r="F200" s="5">
        <v>0</v>
      </c>
      <c r="G200" s="5">
        <v>0</v>
      </c>
      <c r="I200" s="28"/>
      <c r="J200" s="28"/>
      <c r="K200" s="28"/>
      <c r="L200" s="28">
        <v>0</v>
      </c>
      <c r="M200" s="28">
        <v>0</v>
      </c>
      <c r="N200" s="28">
        <v>0</v>
      </c>
      <c r="O200" s="28">
        <v>0</v>
      </c>
      <c r="Q200" s="29"/>
      <c r="R200" s="29"/>
      <c r="S200" s="29"/>
      <c r="T200" s="29"/>
      <c r="U200" s="29"/>
      <c r="W200" s="28">
        <f t="shared" si="46"/>
        <v>0</v>
      </c>
      <c r="X200" s="28">
        <f t="shared" si="40"/>
        <v>0</v>
      </c>
      <c r="Y200" s="28">
        <f t="shared" si="41"/>
        <v>0</v>
      </c>
      <c r="Z200" s="28">
        <f t="shared" si="42"/>
        <v>0</v>
      </c>
      <c r="AA200" s="28">
        <f t="shared" si="43"/>
        <v>0</v>
      </c>
    </row>
    <row r="201" spans="1:27" x14ac:dyDescent="0.25">
      <c r="A201" s="1">
        <v>196</v>
      </c>
      <c r="B201" t="s">
        <v>420</v>
      </c>
      <c r="C201" s="14" t="s">
        <v>465</v>
      </c>
      <c r="D201" s="14" t="s">
        <v>458</v>
      </c>
      <c r="E201" s="5">
        <v>0</v>
      </c>
      <c r="F201" s="5">
        <v>1</v>
      </c>
      <c r="G201" s="5">
        <v>0</v>
      </c>
      <c r="I201" s="28"/>
      <c r="J201" s="28"/>
      <c r="K201" s="28"/>
      <c r="L201" s="28">
        <v>0</v>
      </c>
      <c r="M201" s="28">
        <v>0</v>
      </c>
      <c r="N201" s="28">
        <v>0</v>
      </c>
      <c r="O201" s="28">
        <v>0</v>
      </c>
      <c r="Q201" s="29"/>
      <c r="R201" s="29"/>
      <c r="S201" s="29"/>
      <c r="T201" s="29"/>
      <c r="U201" s="29"/>
      <c r="W201" s="28">
        <f t="shared" si="46"/>
        <v>0</v>
      </c>
      <c r="X201" s="28">
        <f t="shared" si="40"/>
        <v>0</v>
      </c>
      <c r="Y201" s="28">
        <f t="shared" si="41"/>
        <v>0</v>
      </c>
      <c r="Z201" s="28">
        <f t="shared" si="42"/>
        <v>0</v>
      </c>
      <c r="AA201" s="28">
        <f t="shared" si="43"/>
        <v>0</v>
      </c>
    </row>
    <row r="202" spans="1:27" x14ac:dyDescent="0.25">
      <c r="A202" s="1">
        <v>197</v>
      </c>
      <c r="B202" t="s">
        <v>422</v>
      </c>
      <c r="C202" s="14" t="s">
        <v>463</v>
      </c>
      <c r="D202" s="14" t="s">
        <v>459</v>
      </c>
      <c r="E202" s="5">
        <v>0</v>
      </c>
      <c r="F202" s="5">
        <v>0</v>
      </c>
      <c r="G202" s="5">
        <v>0</v>
      </c>
      <c r="I202" s="28"/>
      <c r="J202" s="28"/>
      <c r="K202" s="28"/>
      <c r="L202" s="28">
        <v>0</v>
      </c>
      <c r="M202" s="28">
        <v>0</v>
      </c>
      <c r="N202" s="28">
        <v>0</v>
      </c>
      <c r="O202" s="28">
        <v>0</v>
      </c>
      <c r="Q202" s="29"/>
      <c r="R202" s="29"/>
      <c r="S202" s="29"/>
      <c r="T202" s="29"/>
      <c r="U202" s="29"/>
      <c r="W202" s="28">
        <f t="shared" si="46"/>
        <v>0</v>
      </c>
      <c r="X202" s="28">
        <f t="shared" si="40"/>
        <v>0</v>
      </c>
      <c r="Y202" s="28">
        <f t="shared" si="41"/>
        <v>0</v>
      </c>
      <c r="Z202" s="28">
        <f t="shared" si="42"/>
        <v>0</v>
      </c>
      <c r="AA202" s="28">
        <f t="shared" si="43"/>
        <v>0</v>
      </c>
    </row>
    <row r="203" spans="1:27" x14ac:dyDescent="0.25">
      <c r="A203" s="1">
        <v>198</v>
      </c>
      <c r="B203" t="s">
        <v>423</v>
      </c>
      <c r="C203" s="14" t="s">
        <v>464</v>
      </c>
      <c r="D203" s="14" t="s">
        <v>460</v>
      </c>
      <c r="E203" s="5">
        <v>798</v>
      </c>
      <c r="F203" s="5">
        <v>808</v>
      </c>
      <c r="G203" s="5">
        <v>815</v>
      </c>
      <c r="I203" s="28">
        <v>756.36090225563908</v>
      </c>
      <c r="J203" s="28">
        <v>765.09774436090231</v>
      </c>
      <c r="K203" s="28">
        <v>773.21052631578948</v>
      </c>
      <c r="L203" s="28">
        <v>781.94736842105272</v>
      </c>
      <c r="M203" s="28">
        <v>790.06015037593988</v>
      </c>
      <c r="N203" s="28">
        <v>797.54887218045121</v>
      </c>
      <c r="O203" s="28">
        <v>805.03759398496243</v>
      </c>
      <c r="Q203" s="29">
        <f t="shared" si="44"/>
        <v>1.1299435028248688E-2</v>
      </c>
      <c r="R203" s="29">
        <f t="shared" ref="R203:T204" si="47">(M203-L203)/L203</f>
        <v>1.0375099760574557E-2</v>
      </c>
      <c r="S203" s="29">
        <f t="shared" si="47"/>
        <v>9.4786729857820537E-3</v>
      </c>
      <c r="T203" s="29">
        <f t="shared" si="47"/>
        <v>9.3896713615022678E-3</v>
      </c>
      <c r="U203" s="29">
        <f t="shared" si="45"/>
        <v>9.7478147026196262E-3</v>
      </c>
      <c r="W203" s="28">
        <f t="shared" si="46"/>
        <v>815</v>
      </c>
      <c r="X203" s="28">
        <f t="shared" si="40"/>
        <v>824.2090395480227</v>
      </c>
      <c r="Y203" s="28">
        <f t="shared" si="41"/>
        <v>832.76029055690071</v>
      </c>
      <c r="Z203" s="28">
        <f t="shared" si="42"/>
        <v>840.65375302663449</v>
      </c>
      <c r="AA203" s="28">
        <f t="shared" si="43"/>
        <v>848.54721549636804</v>
      </c>
    </row>
    <row r="204" spans="1:27" x14ac:dyDescent="0.25">
      <c r="A204" s="1">
        <v>199</v>
      </c>
      <c r="B204" t="s">
        <v>424</v>
      </c>
      <c r="C204" s="14" t="s">
        <v>463</v>
      </c>
      <c r="D204" s="14" t="s">
        <v>460</v>
      </c>
      <c r="E204" s="5">
        <v>13558</v>
      </c>
      <c r="F204" s="5">
        <v>14060</v>
      </c>
      <c r="G204" s="5">
        <v>14453</v>
      </c>
      <c r="I204" s="28">
        <v>13131.25809133939</v>
      </c>
      <c r="J204" s="28">
        <v>13283.951963668929</v>
      </c>
      <c r="K204" s="28">
        <v>13432.911474990407</v>
      </c>
      <c r="L204" s="28">
        <v>13576.891838301141</v>
      </c>
      <c r="M204" s="28">
        <v>13716.722911602919</v>
      </c>
      <c r="N204" s="28">
        <v>13851.574836893949</v>
      </c>
      <c r="O204" s="28">
        <v>13982.277472176029</v>
      </c>
      <c r="Q204" s="29">
        <f t="shared" si="44"/>
        <v>1.0718477790819797E-2</v>
      </c>
      <c r="R204" s="29">
        <f t="shared" si="47"/>
        <v>1.0299196234833944E-2</v>
      </c>
      <c r="S204" s="29">
        <f t="shared" si="47"/>
        <v>9.8312057595739116E-3</v>
      </c>
      <c r="T204" s="29">
        <f t="shared" si="47"/>
        <v>9.4359404487315279E-3</v>
      </c>
      <c r="U204" s="29">
        <f t="shared" si="45"/>
        <v>9.8554474810464612E-3</v>
      </c>
      <c r="W204" s="28">
        <f t="shared" si="46"/>
        <v>14453</v>
      </c>
      <c r="X204" s="28">
        <f t="shared" si="40"/>
        <v>14607.914159510719</v>
      </c>
      <c r="Y204" s="28">
        <f t="shared" si="41"/>
        <v>14758.36393402113</v>
      </c>
      <c r="Z204" s="28">
        <f t="shared" si="42"/>
        <v>14903.456446531167</v>
      </c>
      <c r="AA204" s="28">
        <f t="shared" si="43"/>
        <v>15044.0845740409</v>
      </c>
    </row>
    <row r="205" spans="1:27" x14ac:dyDescent="0.25">
      <c r="A205" s="1">
        <v>200</v>
      </c>
      <c r="B205" t="s">
        <v>425</v>
      </c>
      <c r="C205" s="14" t="s">
        <v>463</v>
      </c>
      <c r="D205" s="14" t="s">
        <v>458</v>
      </c>
      <c r="E205" s="5">
        <v>0</v>
      </c>
      <c r="F205" s="5">
        <v>0</v>
      </c>
      <c r="G205" s="5">
        <v>0</v>
      </c>
      <c r="I205" s="28"/>
      <c r="J205" s="28"/>
      <c r="K205" s="28"/>
      <c r="L205" s="28">
        <v>0</v>
      </c>
      <c r="M205" s="28">
        <v>0</v>
      </c>
      <c r="N205" s="28">
        <v>0</v>
      </c>
      <c r="O205" s="28">
        <v>0</v>
      </c>
      <c r="Q205" s="29"/>
      <c r="R205" s="29"/>
      <c r="S205" s="29"/>
      <c r="T205" s="29"/>
      <c r="U205" s="29"/>
      <c r="W205" s="28">
        <f t="shared" si="46"/>
        <v>0</v>
      </c>
      <c r="X205" s="28">
        <f t="shared" si="40"/>
        <v>0</v>
      </c>
      <c r="Y205" s="28">
        <f t="shared" si="41"/>
        <v>0</v>
      </c>
      <c r="Z205" s="28">
        <f t="shared" si="42"/>
        <v>0</v>
      </c>
      <c r="AA205" s="28">
        <f t="shared" si="43"/>
        <v>0</v>
      </c>
    </row>
    <row r="206" spans="1:27" x14ac:dyDescent="0.25">
      <c r="A206" s="1">
        <v>201</v>
      </c>
      <c r="B206" t="s">
        <v>426</v>
      </c>
      <c r="C206" s="14" t="s">
        <v>465</v>
      </c>
      <c r="D206" s="14" t="s">
        <v>458</v>
      </c>
      <c r="E206" s="5">
        <v>4524</v>
      </c>
      <c r="F206" s="5">
        <v>4641</v>
      </c>
      <c r="G206" s="5">
        <v>4746</v>
      </c>
      <c r="I206" s="28">
        <v>4450.4038930759634</v>
      </c>
      <c r="J206" s="28">
        <v>4502.1389144933037</v>
      </c>
      <c r="K206" s="28">
        <v>4552.6818847259119</v>
      </c>
      <c r="L206" s="28">
        <v>4601.555983299897</v>
      </c>
      <c r="M206" s="28">
        <v>4648.761210215258</v>
      </c>
      <c r="N206" s="28">
        <v>4694.5359757089409</v>
      </c>
      <c r="O206" s="28">
        <v>6656.0680576157893</v>
      </c>
      <c r="Q206" s="29">
        <f t="shared" si="44"/>
        <v>1.0735232509426137E-2</v>
      </c>
      <c r="R206" s="29">
        <f>(M206-L206)/L206</f>
        <v>1.0258535827159245E-2</v>
      </c>
      <c r="S206" s="29">
        <f>(N206-M206)/M206</f>
        <v>9.846658803015473E-3</v>
      </c>
      <c r="T206" s="29">
        <f>(O206-N206)/N206</f>
        <v>0.41783300672451007</v>
      </c>
      <c r="U206" s="29">
        <f t="shared" si="45"/>
        <v>0.1459794004515616</v>
      </c>
      <c r="W206" s="28">
        <f t="shared" si="46"/>
        <v>4746</v>
      </c>
      <c r="X206" s="28">
        <f t="shared" si="40"/>
        <v>4796.9494134897359</v>
      </c>
      <c r="Y206" s="28">
        <f t="shared" si="41"/>
        <v>4846.159090909091</v>
      </c>
      <c r="Z206" s="28">
        <f t="shared" si="42"/>
        <v>4893.8775659824041</v>
      </c>
      <c r="AA206" s="28">
        <f t="shared" si="43"/>
        <v>6938.7011439184598</v>
      </c>
    </row>
    <row r="207" spans="1:27" x14ac:dyDescent="0.25">
      <c r="A207" s="1">
        <v>202</v>
      </c>
      <c r="B207" t="s">
        <v>427</v>
      </c>
      <c r="C207" s="14" t="s">
        <v>463</v>
      </c>
      <c r="D207" s="14" t="s">
        <v>459</v>
      </c>
      <c r="E207" s="5">
        <v>0</v>
      </c>
      <c r="F207" s="5">
        <v>0</v>
      </c>
      <c r="G207" s="5">
        <v>0</v>
      </c>
      <c r="I207" s="28"/>
      <c r="J207" s="28"/>
      <c r="K207" s="28"/>
      <c r="L207" s="28">
        <v>0</v>
      </c>
      <c r="M207" s="28">
        <v>0</v>
      </c>
      <c r="N207" s="28">
        <v>0</v>
      </c>
      <c r="O207" s="28">
        <v>0</v>
      </c>
      <c r="Q207" s="29"/>
      <c r="R207" s="29"/>
      <c r="S207" s="29"/>
      <c r="T207" s="29"/>
      <c r="U207" s="29"/>
      <c r="W207" s="28">
        <f t="shared" si="46"/>
        <v>0</v>
      </c>
      <c r="X207" s="28">
        <f t="shared" si="40"/>
        <v>0</v>
      </c>
      <c r="Y207" s="28">
        <f t="shared" si="41"/>
        <v>0</v>
      </c>
      <c r="Z207" s="28">
        <f t="shared" si="42"/>
        <v>0</v>
      </c>
      <c r="AA207" s="28">
        <f t="shared" si="43"/>
        <v>0</v>
      </c>
    </row>
    <row r="208" spans="1:27" x14ac:dyDescent="0.25">
      <c r="A208" s="1">
        <v>203</v>
      </c>
      <c r="B208" t="s">
        <v>428</v>
      </c>
      <c r="C208" s="14" t="s">
        <v>463</v>
      </c>
      <c r="D208" s="14" t="s">
        <v>458</v>
      </c>
      <c r="E208" s="5">
        <v>0</v>
      </c>
      <c r="F208" s="5">
        <v>0</v>
      </c>
      <c r="G208" s="5">
        <v>0</v>
      </c>
      <c r="I208" s="28"/>
      <c r="J208" s="28"/>
      <c r="K208" s="28"/>
      <c r="L208" s="28">
        <v>0</v>
      </c>
      <c r="M208" s="28">
        <v>0</v>
      </c>
      <c r="N208" s="28">
        <v>0</v>
      </c>
      <c r="O208" s="28">
        <v>0</v>
      </c>
      <c r="Q208" s="29"/>
      <c r="R208" s="29"/>
      <c r="S208" s="29"/>
      <c r="T208" s="29"/>
      <c r="U208" s="29"/>
      <c r="W208" s="28">
        <f t="shared" si="46"/>
        <v>0</v>
      </c>
      <c r="X208" s="28">
        <f t="shared" si="40"/>
        <v>0</v>
      </c>
      <c r="Y208" s="28">
        <f t="shared" si="41"/>
        <v>0</v>
      </c>
      <c r="Z208" s="28">
        <f t="shared" si="42"/>
        <v>0</v>
      </c>
      <c r="AA208" s="28">
        <f t="shared" si="43"/>
        <v>0</v>
      </c>
    </row>
    <row r="209" spans="1:27" x14ac:dyDescent="0.25">
      <c r="A209" s="1">
        <v>204</v>
      </c>
      <c r="B209" t="s">
        <v>429</v>
      </c>
      <c r="C209" s="14" t="s">
        <v>463</v>
      </c>
      <c r="D209" s="14" t="s">
        <v>460</v>
      </c>
      <c r="E209" s="5">
        <v>0</v>
      </c>
      <c r="F209" s="5">
        <v>0</v>
      </c>
      <c r="G209" s="5">
        <v>1</v>
      </c>
      <c r="I209" s="28"/>
      <c r="J209" s="28"/>
      <c r="K209" s="28"/>
      <c r="L209" s="28">
        <v>0</v>
      </c>
      <c r="M209" s="28">
        <v>0</v>
      </c>
      <c r="N209" s="28">
        <v>1405.3247406955461</v>
      </c>
      <c r="O209" s="28">
        <v>1418.5749453935325</v>
      </c>
      <c r="Q209" s="29"/>
      <c r="R209" s="29"/>
      <c r="S209" s="29"/>
      <c r="T209" s="29">
        <f>(O209-N209)/N209</f>
        <v>9.4285714285713158E-3</v>
      </c>
      <c r="U209" s="29">
        <f t="shared" si="45"/>
        <v>9.4285714285713158E-3</v>
      </c>
      <c r="W209" s="28">
        <f t="shared" si="46"/>
        <v>1</v>
      </c>
      <c r="X209" s="28">
        <f t="shared" si="40"/>
        <v>1</v>
      </c>
      <c r="Y209" s="28">
        <f t="shared" si="41"/>
        <v>1</v>
      </c>
      <c r="Z209" s="28">
        <f t="shared" si="42"/>
        <v>1</v>
      </c>
      <c r="AA209" s="28">
        <f t="shared" si="43"/>
        <v>1.0094285714285713</v>
      </c>
    </row>
    <row r="210" spans="1:27" x14ac:dyDescent="0.25">
      <c r="A210" s="1">
        <v>205</v>
      </c>
      <c r="B210" t="s">
        <v>430</v>
      </c>
      <c r="C210" s="14" t="s">
        <v>463</v>
      </c>
      <c r="D210" s="14" t="s">
        <v>459</v>
      </c>
      <c r="E210" s="5">
        <v>6164</v>
      </c>
      <c r="F210" s="5">
        <v>6284</v>
      </c>
      <c r="G210" s="5">
        <v>6458</v>
      </c>
      <c r="I210" s="28">
        <v>6086.686951022416</v>
      </c>
      <c r="J210" s="28">
        <v>6157.6835078350086</v>
      </c>
      <c r="K210" s="28">
        <v>6226.5670718853216</v>
      </c>
      <c r="L210" s="28">
        <v>6293.3376431733541</v>
      </c>
      <c r="M210" s="28">
        <v>6357.9952216991078</v>
      </c>
      <c r="N210" s="28">
        <v>6420.5398074625818</v>
      </c>
      <c r="O210" s="28">
        <v>6481.3939990162326</v>
      </c>
      <c r="Q210" s="29">
        <f t="shared" si="44"/>
        <v>1.0723496674358509E-2</v>
      </c>
      <c r="R210" s="29">
        <f>(M210-L210)/L210</f>
        <v>1.0273972602739738E-2</v>
      </c>
      <c r="S210" s="29">
        <f>(N210-M210)/M210</f>
        <v>9.8371552010634682E-3</v>
      </c>
      <c r="T210" s="29">
        <f>(O210-N210)/N210</f>
        <v>9.4780491015599641E-3</v>
      </c>
      <c r="U210" s="29">
        <f t="shared" si="45"/>
        <v>9.8630589684543888E-3</v>
      </c>
      <c r="W210" s="28">
        <f t="shared" si="46"/>
        <v>6458</v>
      </c>
      <c r="X210" s="28">
        <f t="shared" si="40"/>
        <v>6527.252341523008</v>
      </c>
      <c r="Y210" s="28">
        <f t="shared" si="41"/>
        <v>6594.3131532509833</v>
      </c>
      <c r="Z210" s="28">
        <f t="shared" si="42"/>
        <v>6659.1824351839268</v>
      </c>
      <c r="AA210" s="28">
        <f t="shared" si="43"/>
        <v>6722.2984932808458</v>
      </c>
    </row>
    <row r="211" spans="1:27" x14ac:dyDescent="0.25">
      <c r="A211" s="1">
        <v>206</v>
      </c>
      <c r="B211" t="s">
        <v>431</v>
      </c>
      <c r="C211" s="14" t="s">
        <v>463</v>
      </c>
      <c r="D211" s="14" t="s">
        <v>459</v>
      </c>
      <c r="E211" s="5">
        <v>0</v>
      </c>
      <c r="F211" s="5">
        <v>0</v>
      </c>
      <c r="G211" s="5">
        <v>0</v>
      </c>
      <c r="I211" s="28"/>
      <c r="J211" s="28"/>
      <c r="K211" s="28"/>
      <c r="L211" s="28">
        <v>0</v>
      </c>
      <c r="M211" s="28">
        <v>0</v>
      </c>
      <c r="N211" s="28">
        <v>0</v>
      </c>
      <c r="O211" s="28">
        <v>0</v>
      </c>
      <c r="Q211" s="29"/>
      <c r="R211" s="29"/>
      <c r="S211" s="29"/>
      <c r="T211" s="29"/>
      <c r="U211" s="29"/>
      <c r="W211" s="28">
        <f t="shared" si="46"/>
        <v>0</v>
      </c>
      <c r="X211" s="28">
        <f t="shared" si="40"/>
        <v>0</v>
      </c>
      <c r="Y211" s="28">
        <f t="shared" si="41"/>
        <v>0</v>
      </c>
      <c r="Z211" s="28">
        <f t="shared" si="42"/>
        <v>0</v>
      </c>
      <c r="AA211" s="28">
        <f t="shared" si="43"/>
        <v>0</v>
      </c>
    </row>
    <row r="212" spans="1:27" x14ac:dyDescent="0.25">
      <c r="A212" s="1">
        <v>207</v>
      </c>
      <c r="B212" t="s">
        <v>432</v>
      </c>
      <c r="C212" s="14" t="s">
        <v>463</v>
      </c>
      <c r="D212" s="14" t="s">
        <v>459</v>
      </c>
      <c r="E212" s="5">
        <v>0</v>
      </c>
      <c r="F212" s="5">
        <v>0</v>
      </c>
      <c r="G212" s="5">
        <v>0</v>
      </c>
      <c r="I212" s="28"/>
      <c r="J212" s="28"/>
      <c r="K212" s="28"/>
      <c r="L212" s="28">
        <v>0</v>
      </c>
      <c r="M212" s="28">
        <v>0</v>
      </c>
      <c r="N212" s="28">
        <v>0</v>
      </c>
      <c r="O212" s="28">
        <v>0</v>
      </c>
      <c r="Q212" s="29"/>
      <c r="R212" s="29"/>
      <c r="S212" s="29"/>
      <c r="T212" s="29"/>
      <c r="U212" s="29"/>
      <c r="W212" s="28">
        <f t="shared" si="46"/>
        <v>0</v>
      </c>
      <c r="X212" s="28">
        <f t="shared" si="40"/>
        <v>0</v>
      </c>
      <c r="Y212" s="28">
        <f t="shared" si="41"/>
        <v>0</v>
      </c>
      <c r="Z212" s="28">
        <f t="shared" si="42"/>
        <v>0</v>
      </c>
      <c r="AA212" s="28">
        <f t="shared" si="43"/>
        <v>0</v>
      </c>
    </row>
    <row r="213" spans="1:27" x14ac:dyDescent="0.25">
      <c r="A213" s="1">
        <v>208</v>
      </c>
      <c r="B213" t="s">
        <v>433</v>
      </c>
      <c r="C213" s="14" t="s">
        <v>463</v>
      </c>
      <c r="D213" s="14" t="s">
        <v>458</v>
      </c>
      <c r="E213" s="5">
        <v>0</v>
      </c>
      <c r="F213" s="5">
        <v>1</v>
      </c>
      <c r="G213" s="5">
        <v>0</v>
      </c>
      <c r="I213" s="28"/>
      <c r="J213" s="28"/>
      <c r="K213" s="28"/>
      <c r="L213" s="28">
        <v>0</v>
      </c>
      <c r="M213" s="28">
        <v>0</v>
      </c>
      <c r="N213" s="28">
        <v>0</v>
      </c>
      <c r="O213" s="28">
        <v>0</v>
      </c>
      <c r="Q213" s="29"/>
      <c r="R213" s="29"/>
      <c r="S213" s="29"/>
      <c r="T213" s="29"/>
      <c r="U213" s="29"/>
      <c r="W213" s="28">
        <f t="shared" si="46"/>
        <v>0</v>
      </c>
      <c r="X213" s="28">
        <f t="shared" si="40"/>
        <v>0</v>
      </c>
      <c r="Y213" s="28">
        <f t="shared" si="41"/>
        <v>0</v>
      </c>
      <c r="Z213" s="28">
        <f t="shared" si="42"/>
        <v>0</v>
      </c>
      <c r="AA213" s="28">
        <f t="shared" si="43"/>
        <v>0</v>
      </c>
    </row>
    <row r="214" spans="1:27" x14ac:dyDescent="0.25">
      <c r="A214" s="1">
        <v>209</v>
      </c>
      <c r="B214" t="s">
        <v>434</v>
      </c>
      <c r="C214" s="14" t="s">
        <v>463</v>
      </c>
      <c r="D214" s="14" t="s">
        <v>459</v>
      </c>
      <c r="E214" s="5">
        <v>0</v>
      </c>
      <c r="F214" s="5">
        <v>0</v>
      </c>
      <c r="G214" s="5">
        <v>0</v>
      </c>
      <c r="I214" s="28"/>
      <c r="J214" s="28"/>
      <c r="K214" s="28"/>
      <c r="L214" s="28">
        <v>0</v>
      </c>
      <c r="M214" s="28">
        <v>0</v>
      </c>
      <c r="N214" s="28">
        <v>0</v>
      </c>
      <c r="O214" s="28">
        <v>0</v>
      </c>
      <c r="Q214" s="29"/>
      <c r="R214" s="29"/>
      <c r="S214" s="29"/>
      <c r="T214" s="29"/>
      <c r="U214" s="29"/>
      <c r="W214" s="28">
        <f t="shared" si="46"/>
        <v>0</v>
      </c>
      <c r="X214" s="28">
        <f t="shared" si="40"/>
        <v>0</v>
      </c>
      <c r="Y214" s="28">
        <f t="shared" si="41"/>
        <v>0</v>
      </c>
      <c r="Z214" s="28">
        <f t="shared" si="42"/>
        <v>0</v>
      </c>
      <c r="AA214" s="28">
        <f t="shared" si="43"/>
        <v>0</v>
      </c>
    </row>
    <row r="215" spans="1:27" x14ac:dyDescent="0.25">
      <c r="A215" s="1">
        <v>210</v>
      </c>
      <c r="B215" t="s">
        <v>435</v>
      </c>
      <c r="C215" s="14" t="s">
        <v>465</v>
      </c>
      <c r="D215" s="14" t="s">
        <v>458</v>
      </c>
      <c r="E215" s="5">
        <v>2245</v>
      </c>
      <c r="F215" s="5">
        <v>2325</v>
      </c>
      <c r="G215" s="5">
        <v>2375</v>
      </c>
      <c r="I215" s="28">
        <v>2213.2867924528305</v>
      </c>
      <c r="J215" s="28">
        <v>2239.267924528302</v>
      </c>
      <c r="K215" s="28">
        <v>2264.3320754716983</v>
      </c>
      <c r="L215" s="28">
        <v>2288.4792452830188</v>
      </c>
      <c r="M215" s="28">
        <v>2312.0150943396225</v>
      </c>
      <c r="N215" s="28">
        <v>2334.9396226415092</v>
      </c>
      <c r="O215" s="28">
        <v>2356.9471698113207</v>
      </c>
      <c r="Q215" s="29">
        <f t="shared" si="44"/>
        <v>1.0664146868250431E-2</v>
      </c>
      <c r="R215" s="29">
        <f>(M215-L215)/L215</f>
        <v>1.0284493121410386E-2</v>
      </c>
      <c r="S215" s="29">
        <f>(N215-M215)/M215</f>
        <v>9.9153886832363727E-3</v>
      </c>
      <c r="T215" s="29">
        <f>(O215-N215)/N215</f>
        <v>9.4253174499280609E-3</v>
      </c>
      <c r="U215" s="29">
        <f t="shared" si="45"/>
        <v>9.8750664181916064E-3</v>
      </c>
      <c r="W215" s="28">
        <f t="shared" si="46"/>
        <v>2375</v>
      </c>
      <c r="X215" s="28">
        <f t="shared" si="40"/>
        <v>2400.3273488120949</v>
      </c>
      <c r="Y215" s="28">
        <f t="shared" si="41"/>
        <v>2425.013498920086</v>
      </c>
      <c r="Z215" s="28">
        <f t="shared" si="42"/>
        <v>2449.0584503239738</v>
      </c>
      <c r="AA215" s="28">
        <f t="shared" si="43"/>
        <v>2472.1416036717064</v>
      </c>
    </row>
    <row r="216" spans="1:27" x14ac:dyDescent="0.25">
      <c r="A216" s="1">
        <v>211</v>
      </c>
      <c r="B216" t="s">
        <v>436</v>
      </c>
      <c r="C216" s="14" t="s">
        <v>463</v>
      </c>
      <c r="D216" s="14" t="s">
        <v>459</v>
      </c>
      <c r="E216" s="5">
        <v>0</v>
      </c>
      <c r="F216" s="5">
        <v>0</v>
      </c>
      <c r="G216" s="5">
        <v>0</v>
      </c>
      <c r="I216" s="28"/>
      <c r="J216" s="28"/>
      <c r="K216" s="28"/>
      <c r="L216" s="28">
        <v>0</v>
      </c>
      <c r="M216" s="28">
        <v>0</v>
      </c>
      <c r="N216" s="28">
        <v>0</v>
      </c>
      <c r="O216" s="28">
        <v>0</v>
      </c>
      <c r="Q216" s="29"/>
      <c r="R216" s="29"/>
      <c r="S216" s="29"/>
      <c r="T216" s="29"/>
      <c r="U216" s="29"/>
      <c r="W216" s="28">
        <f t="shared" si="46"/>
        <v>0</v>
      </c>
      <c r="X216" s="28">
        <f t="shared" si="40"/>
        <v>0</v>
      </c>
      <c r="Y216" s="28">
        <f t="shared" si="41"/>
        <v>0</v>
      </c>
      <c r="Z216" s="28">
        <f t="shared" si="42"/>
        <v>0</v>
      </c>
      <c r="AA216" s="28">
        <f t="shared" si="43"/>
        <v>0</v>
      </c>
    </row>
    <row r="217" spans="1:27" x14ac:dyDescent="0.25">
      <c r="A217" s="1">
        <v>212</v>
      </c>
      <c r="B217" t="s">
        <v>437</v>
      </c>
      <c r="C217" s="14" t="s">
        <v>463</v>
      </c>
      <c r="D217" s="14" t="s">
        <v>458</v>
      </c>
      <c r="E217" s="5">
        <v>51362</v>
      </c>
      <c r="F217" s="5">
        <v>52925</v>
      </c>
      <c r="G217" s="5">
        <v>54418</v>
      </c>
      <c r="I217" s="28">
        <v>33439.504581609923</v>
      </c>
      <c r="J217" s="28">
        <v>33828.708837098311</v>
      </c>
      <c r="K217" s="28">
        <v>34207.401161310845</v>
      </c>
      <c r="L217" s="28">
        <v>34574.530361119949</v>
      </c>
      <c r="M217" s="28">
        <v>34930.096436525608</v>
      </c>
      <c r="N217" s="28">
        <v>35274.362185809732</v>
      </c>
      <c r="O217" s="28">
        <v>35607.327608972315</v>
      </c>
      <c r="Q217" s="29">
        <f t="shared" si="44"/>
        <v>1.0732449333927569E-2</v>
      </c>
      <c r="R217" s="29">
        <f>(M217-L217)/L217</f>
        <v>1.0284046426426755E-2</v>
      </c>
      <c r="S217" s="29">
        <f>(N217-M217)/M217</f>
        <v>9.8558488067652054E-3</v>
      </c>
      <c r="T217" s="29">
        <f>(O217-N217)/N217</f>
        <v>9.4393038606529079E-3</v>
      </c>
      <c r="U217" s="29">
        <f t="shared" si="45"/>
        <v>9.8597330312816239E-3</v>
      </c>
      <c r="W217" s="28">
        <f t="shared" si="46"/>
        <v>54418</v>
      </c>
      <c r="X217" s="28">
        <f t="shared" si="40"/>
        <v>55002.038427853673</v>
      </c>
      <c r="Y217" s="28">
        <f t="shared" si="41"/>
        <v>55567.681944593824</v>
      </c>
      <c r="Z217" s="28">
        <f t="shared" si="42"/>
        <v>56115.348616382158</v>
      </c>
      <c r="AA217" s="28">
        <f t="shared" si="43"/>
        <v>56645.038443218655</v>
      </c>
    </row>
    <row r="218" spans="1:27" x14ac:dyDescent="0.25">
      <c r="A218" s="1">
        <v>213</v>
      </c>
      <c r="B218" t="s">
        <v>438</v>
      </c>
      <c r="C218" s="14" t="s">
        <v>464</v>
      </c>
      <c r="D218" s="14" t="s">
        <v>460</v>
      </c>
      <c r="E218" s="5">
        <v>0</v>
      </c>
      <c r="F218" s="5">
        <v>0</v>
      </c>
      <c r="G218" s="5">
        <v>0</v>
      </c>
      <c r="I218" s="28"/>
      <c r="J218" s="28"/>
      <c r="K218" s="28"/>
      <c r="L218" s="28">
        <v>0</v>
      </c>
      <c r="M218" s="28">
        <v>0</v>
      </c>
      <c r="N218" s="28">
        <v>0</v>
      </c>
      <c r="O218" s="28">
        <v>0</v>
      </c>
      <c r="Q218" s="29"/>
      <c r="R218" s="29"/>
      <c r="S218" s="29"/>
      <c r="T218" s="29"/>
      <c r="U218" s="29"/>
      <c r="W218" s="28">
        <f t="shared" si="46"/>
        <v>0</v>
      </c>
      <c r="X218" s="28">
        <f t="shared" si="40"/>
        <v>0</v>
      </c>
      <c r="Y218" s="28">
        <f t="shared" si="41"/>
        <v>0</v>
      </c>
      <c r="Z218" s="28">
        <f t="shared" si="42"/>
        <v>0</v>
      </c>
      <c r="AA218" s="28">
        <f t="shared" si="43"/>
        <v>0</v>
      </c>
    </row>
    <row r="219" spans="1:27" x14ac:dyDescent="0.25">
      <c r="A219" s="1">
        <v>214</v>
      </c>
      <c r="B219" t="s">
        <v>439</v>
      </c>
      <c r="C219" s="14" t="s">
        <v>464</v>
      </c>
      <c r="D219" s="14" t="s">
        <v>460</v>
      </c>
      <c r="E219" s="5">
        <v>0</v>
      </c>
      <c r="F219" s="5">
        <v>0</v>
      </c>
      <c r="G219" s="5">
        <v>0</v>
      </c>
      <c r="I219" s="28"/>
      <c r="J219" s="28"/>
      <c r="K219" s="28"/>
      <c r="L219" s="28">
        <v>0</v>
      </c>
      <c r="M219" s="28">
        <v>0</v>
      </c>
      <c r="N219" s="28">
        <v>0</v>
      </c>
      <c r="O219" s="28">
        <v>0</v>
      </c>
      <c r="Q219" s="29"/>
      <c r="R219" s="29"/>
      <c r="S219" s="29"/>
      <c r="T219" s="29"/>
      <c r="U219" s="29"/>
      <c r="W219" s="28">
        <f t="shared" si="46"/>
        <v>0</v>
      </c>
      <c r="X219" s="28">
        <f t="shared" si="40"/>
        <v>0</v>
      </c>
      <c r="Y219" s="28">
        <f t="shared" si="41"/>
        <v>0</v>
      </c>
      <c r="Z219" s="28">
        <f t="shared" si="42"/>
        <v>0</v>
      </c>
      <c r="AA219" s="28">
        <f t="shared" si="43"/>
        <v>0</v>
      </c>
    </row>
    <row r="220" spans="1:27" x14ac:dyDescent="0.25">
      <c r="A220" s="1">
        <v>215</v>
      </c>
      <c r="B220" t="s">
        <v>440</v>
      </c>
      <c r="C220" s="14" t="s">
        <v>463</v>
      </c>
      <c r="D220" s="14" t="s">
        <v>458</v>
      </c>
      <c r="E220" s="5">
        <v>0</v>
      </c>
      <c r="F220" s="5">
        <v>0</v>
      </c>
      <c r="G220" s="5">
        <v>0</v>
      </c>
      <c r="I220" s="28"/>
      <c r="J220" s="28"/>
      <c r="K220" s="28"/>
      <c r="L220" s="28">
        <v>0</v>
      </c>
      <c r="M220" s="28">
        <v>0</v>
      </c>
      <c r="N220" s="28">
        <v>0</v>
      </c>
      <c r="O220" s="28">
        <v>0</v>
      </c>
      <c r="Q220" s="29"/>
      <c r="R220" s="29"/>
      <c r="S220" s="29"/>
      <c r="T220" s="29"/>
      <c r="U220" s="29"/>
      <c r="W220" s="28">
        <f t="shared" si="46"/>
        <v>0</v>
      </c>
      <c r="X220" s="28">
        <f t="shared" si="40"/>
        <v>0</v>
      </c>
      <c r="Y220" s="28">
        <f t="shared" si="41"/>
        <v>0</v>
      </c>
      <c r="Z220" s="28">
        <f t="shared" si="42"/>
        <v>0</v>
      </c>
      <c r="AA220" s="28">
        <f t="shared" si="43"/>
        <v>0</v>
      </c>
    </row>
    <row r="221" spans="1:27" x14ac:dyDescent="0.25">
      <c r="A221" s="1">
        <v>216</v>
      </c>
      <c r="B221" t="s">
        <v>441</v>
      </c>
      <c r="C221" s="14" t="s">
        <v>463</v>
      </c>
      <c r="D221" s="14" t="s">
        <v>458</v>
      </c>
      <c r="E221" s="5">
        <v>10897</v>
      </c>
      <c r="F221" s="5">
        <v>11186</v>
      </c>
      <c r="G221" s="5">
        <v>11393</v>
      </c>
      <c r="I221" s="28">
        <v>10845.951492537313</v>
      </c>
      <c r="J221" s="28">
        <v>10972.293221393036</v>
      </c>
      <c r="K221" s="28">
        <v>11095.025186567165</v>
      </c>
      <c r="L221" s="28">
        <v>12439.911120065717</v>
      </c>
      <c r="M221" s="28">
        <v>13806.101115222571</v>
      </c>
      <c r="N221" s="28">
        <v>13942.128483383143</v>
      </c>
      <c r="O221" s="28">
        <v>14073.756956553447</v>
      </c>
      <c r="Q221" s="29">
        <f t="shared" si="44"/>
        <v>0.12121522131619997</v>
      </c>
      <c r="R221" s="29">
        <f t="shared" ref="R221:T222" si="48">(M221-L221)/L221</f>
        <v>0.10982313152970796</v>
      </c>
      <c r="S221" s="29">
        <f t="shared" si="48"/>
        <v>9.8526996887331793E-3</v>
      </c>
      <c r="T221" s="29">
        <f t="shared" si="48"/>
        <v>9.4410601169817292E-3</v>
      </c>
      <c r="U221" s="29">
        <f t="shared" si="45"/>
        <v>4.3038963778474291E-2</v>
      </c>
      <c r="W221" s="28">
        <f t="shared" si="46"/>
        <v>11393</v>
      </c>
      <c r="X221" s="28">
        <f t="shared" si="40"/>
        <v>12774.005016455465</v>
      </c>
      <c r="Y221" s="28">
        <f t="shared" si="41"/>
        <v>14176.886249538804</v>
      </c>
      <c r="Z221" s="28">
        <f t="shared" si="42"/>
        <v>14316.566852276839</v>
      </c>
      <c r="AA221" s="28">
        <f t="shared" si="43"/>
        <v>14451.730420597971</v>
      </c>
    </row>
    <row r="222" spans="1:27" x14ac:dyDescent="0.25">
      <c r="A222" s="1">
        <v>217</v>
      </c>
      <c r="B222" t="s">
        <v>442</v>
      </c>
      <c r="C222" s="14" t="s">
        <v>465</v>
      </c>
      <c r="D222" s="14" t="s">
        <v>458</v>
      </c>
      <c r="E222" s="5">
        <v>730</v>
      </c>
      <c r="F222" s="5">
        <v>734</v>
      </c>
      <c r="G222" s="5">
        <v>1047</v>
      </c>
      <c r="I222" s="28">
        <v>185.22273412631932</v>
      </c>
      <c r="J222" s="28">
        <v>187.36882224828278</v>
      </c>
      <c r="K222" s="28">
        <v>189.45359356676158</v>
      </c>
      <c r="L222" s="28">
        <v>191.4923772826269</v>
      </c>
      <c r="M222" s="28">
        <v>193.48517339587872</v>
      </c>
      <c r="N222" s="28">
        <v>195.37066510303234</v>
      </c>
      <c r="O222" s="28">
        <v>197.22549840844363</v>
      </c>
      <c r="Q222" s="29">
        <f t="shared" si="44"/>
        <v>1.0761388461849757E-2</v>
      </c>
      <c r="R222" s="29">
        <f t="shared" si="48"/>
        <v>1.0406660262568109E-2</v>
      </c>
      <c r="S222" s="29">
        <f t="shared" si="48"/>
        <v>9.7448898748216991E-3</v>
      </c>
      <c r="T222" s="29">
        <f t="shared" si="48"/>
        <v>9.4939191839937161E-3</v>
      </c>
      <c r="U222" s="29">
        <f t="shared" si="45"/>
        <v>9.881823107127841E-3</v>
      </c>
      <c r="W222" s="28">
        <f t="shared" si="46"/>
        <v>1047</v>
      </c>
      <c r="X222" s="28">
        <f t="shared" si="40"/>
        <v>1058.2671737195567</v>
      </c>
      <c r="Y222" s="28">
        <f t="shared" si="41"/>
        <v>1069.2802006634843</v>
      </c>
      <c r="Z222" s="28">
        <f t="shared" si="42"/>
        <v>1079.7002184642772</v>
      </c>
      <c r="AA222" s="28">
        <f t="shared" si="43"/>
        <v>1089.9508050813174</v>
      </c>
    </row>
    <row r="223" spans="1:27" x14ac:dyDescent="0.25">
      <c r="A223" s="1">
        <v>218</v>
      </c>
      <c r="B223" t="s">
        <v>443</v>
      </c>
      <c r="C223" s="14" t="s">
        <v>463</v>
      </c>
      <c r="D223" s="14" t="s">
        <v>459</v>
      </c>
      <c r="E223" s="5">
        <v>0</v>
      </c>
      <c r="F223" s="5">
        <v>0</v>
      </c>
      <c r="G223" s="5">
        <v>317</v>
      </c>
      <c r="I223" s="28"/>
      <c r="J223" s="28"/>
      <c r="K223" s="28"/>
      <c r="L223" s="28">
        <v>0</v>
      </c>
      <c r="M223" s="28">
        <v>899.49041571366217</v>
      </c>
      <c r="N223" s="28">
        <v>908.4036155390661</v>
      </c>
      <c r="O223" s="28">
        <v>916.94543203841124</v>
      </c>
      <c r="Q223" s="29"/>
      <c r="R223" s="29"/>
      <c r="S223" s="29">
        <f>(N223-M223)/M223</f>
        <v>9.9091659785303272E-3</v>
      </c>
      <c r="T223" s="29">
        <f>(O223-N223)/N223</f>
        <v>9.4031071136548138E-3</v>
      </c>
      <c r="U223" s="29">
        <f t="shared" si="45"/>
        <v>9.6561365460925697E-3</v>
      </c>
      <c r="W223" s="28">
        <f t="shared" si="46"/>
        <v>317</v>
      </c>
      <c r="X223" s="28">
        <f t="shared" si="40"/>
        <v>317</v>
      </c>
      <c r="Y223" s="28">
        <f t="shared" si="41"/>
        <v>317</v>
      </c>
      <c r="Z223" s="28">
        <f t="shared" si="42"/>
        <v>320.14120561519417</v>
      </c>
      <c r="AA223" s="28">
        <f t="shared" si="43"/>
        <v>323.15152766308847</v>
      </c>
    </row>
    <row r="224" spans="1:27" x14ac:dyDescent="0.25">
      <c r="A224" s="1">
        <v>219</v>
      </c>
      <c r="B224" t="s">
        <v>444</v>
      </c>
      <c r="C224" s="14" t="s">
        <v>463</v>
      </c>
      <c r="D224" s="14" t="s">
        <v>459</v>
      </c>
      <c r="E224" s="5">
        <v>31728</v>
      </c>
      <c r="F224" s="5">
        <v>32684</v>
      </c>
      <c r="G224" s="5">
        <v>34904</v>
      </c>
      <c r="I224" s="28">
        <v>31051.880914127581</v>
      </c>
      <c r="J224" s="28">
        <v>35270.828338607032</v>
      </c>
      <c r="K224" s="28">
        <v>35665.328420481885</v>
      </c>
      <c r="L224" s="28">
        <v>36048.011225815302</v>
      </c>
      <c r="M224" s="28">
        <v>36418.876754607285</v>
      </c>
      <c r="N224" s="28">
        <v>36777.925006857833</v>
      </c>
      <c r="O224" s="28">
        <v>43312.452199284249</v>
      </c>
      <c r="Q224" s="29">
        <f t="shared" si="44"/>
        <v>1.0729827041593998E-2</v>
      </c>
      <c r="R224" s="29">
        <f>(M224-L224)/L224</f>
        <v>1.0288099570008799E-2</v>
      </c>
      <c r="S224" s="29">
        <f>(N224-M224)/M224</f>
        <v>9.858850251473655E-3</v>
      </c>
      <c r="T224" s="29">
        <f>(O224-N224)/N224</f>
        <v>0.1776752546862812</v>
      </c>
      <c r="U224" s="29">
        <f t="shared" si="45"/>
        <v>6.5940734835921222E-2</v>
      </c>
      <c r="W224" s="28">
        <f t="shared" si="46"/>
        <v>34904</v>
      </c>
      <c r="X224" s="28">
        <f t="shared" si="40"/>
        <v>35278.513883059801</v>
      </c>
      <c r="Y224" s="28">
        <f t="shared" si="41"/>
        <v>35641.462746570658</v>
      </c>
      <c r="Z224" s="28">
        <f t="shared" si="42"/>
        <v>35992.846590532572</v>
      </c>
      <c r="AA224" s="28">
        <f t="shared" si="43"/>
        <v>42387.884775389692</v>
      </c>
    </row>
    <row r="225" spans="1:27" x14ac:dyDescent="0.25">
      <c r="A225" s="1">
        <v>220</v>
      </c>
      <c r="B225" t="s">
        <v>445</v>
      </c>
      <c r="C225" s="14" t="s">
        <v>463</v>
      </c>
      <c r="D225" s="14" t="s">
        <v>460</v>
      </c>
      <c r="E225" s="5">
        <v>0</v>
      </c>
      <c r="F225" s="5">
        <v>0</v>
      </c>
      <c r="G225" s="5">
        <v>1</v>
      </c>
      <c r="I225" s="28"/>
      <c r="J225" s="28"/>
      <c r="K225" s="28"/>
      <c r="L225" s="28">
        <v>0</v>
      </c>
      <c r="M225" s="28">
        <v>0</v>
      </c>
      <c r="N225" s="28">
        <v>0</v>
      </c>
      <c r="O225" s="28">
        <v>921.14021267012822</v>
      </c>
      <c r="Q225" s="29"/>
      <c r="R225" s="29"/>
      <c r="S225" s="29"/>
      <c r="T225" s="29"/>
      <c r="U225" s="29"/>
      <c r="W225" s="28">
        <f t="shared" si="46"/>
        <v>1</v>
      </c>
      <c r="X225" s="28">
        <f t="shared" si="40"/>
        <v>1</v>
      </c>
      <c r="Y225" s="28">
        <f t="shared" si="41"/>
        <v>1</v>
      </c>
      <c r="Z225" s="28">
        <f t="shared" si="42"/>
        <v>1</v>
      </c>
      <c r="AA225" s="28">
        <f t="shared" si="43"/>
        <v>1</v>
      </c>
    </row>
    <row r="226" spans="1:27" x14ac:dyDescent="0.25">
      <c r="A226" s="1">
        <v>221</v>
      </c>
      <c r="B226" t="s">
        <v>446</v>
      </c>
      <c r="C226" s="14" t="s">
        <v>463</v>
      </c>
      <c r="D226" s="14" t="s">
        <v>459</v>
      </c>
      <c r="E226" s="5">
        <v>2740</v>
      </c>
      <c r="F226" s="5">
        <v>2959</v>
      </c>
      <c r="G226" s="5">
        <v>3090</v>
      </c>
      <c r="I226" s="28">
        <v>2764.959437636554</v>
      </c>
      <c r="J226" s="28">
        <v>2797.3998290111144</v>
      </c>
      <c r="K226" s="28">
        <v>2828.5426047306923</v>
      </c>
      <c r="L226" s="28">
        <v>2858.9068110572816</v>
      </c>
      <c r="M226" s="28">
        <v>2888.232924859884</v>
      </c>
      <c r="N226" s="28">
        <v>2916.7804692694976</v>
      </c>
      <c r="O226" s="28">
        <v>2944.2899211551248</v>
      </c>
      <c r="Q226" s="29">
        <f t="shared" si="44"/>
        <v>1.0734929810074499E-2</v>
      </c>
      <c r="R226" s="29">
        <f>(M226-L226)/L226</f>
        <v>1.0257806826434098E-2</v>
      </c>
      <c r="S226" s="29">
        <f>(N226-M226)/M226</f>
        <v>9.884086620541039E-3</v>
      </c>
      <c r="T226" s="29">
        <f>(O226-N226)/N226</f>
        <v>9.4314440786545991E-3</v>
      </c>
      <c r="U226" s="29">
        <f t="shared" si="45"/>
        <v>9.8577791752099131E-3</v>
      </c>
      <c r="W226" s="28">
        <f t="shared" si="46"/>
        <v>3090</v>
      </c>
      <c r="X226" s="28">
        <f t="shared" si="40"/>
        <v>3123.1709331131301</v>
      </c>
      <c r="Y226" s="28">
        <f t="shared" si="41"/>
        <v>3155.2078172309384</v>
      </c>
      <c r="Z226" s="28">
        <f t="shared" si="42"/>
        <v>3186.3941646022572</v>
      </c>
      <c r="AA226" s="28">
        <f t="shared" si="43"/>
        <v>3216.4464629782551</v>
      </c>
    </row>
    <row r="227" spans="1:27" x14ac:dyDescent="0.25">
      <c r="A227" s="1">
        <v>222</v>
      </c>
      <c r="B227" t="s">
        <v>447</v>
      </c>
      <c r="C227" s="14" t="s">
        <v>463</v>
      </c>
      <c r="D227" s="14" t="s">
        <v>459</v>
      </c>
      <c r="E227" s="5">
        <v>0</v>
      </c>
      <c r="F227" s="5">
        <v>0</v>
      </c>
      <c r="G227" s="5">
        <v>0</v>
      </c>
      <c r="I227" s="28"/>
      <c r="J227" s="28"/>
      <c r="K227" s="28"/>
      <c r="L227" s="28">
        <v>0</v>
      </c>
      <c r="M227" s="28">
        <v>0</v>
      </c>
      <c r="N227" s="28">
        <v>0</v>
      </c>
      <c r="O227" s="28">
        <v>0</v>
      </c>
      <c r="Q227" s="29"/>
      <c r="R227" s="29"/>
      <c r="S227" s="29"/>
      <c r="T227" s="29"/>
      <c r="U227" s="29"/>
      <c r="W227" s="28">
        <f t="shared" si="46"/>
        <v>0</v>
      </c>
      <c r="X227" s="28">
        <f t="shared" si="40"/>
        <v>0</v>
      </c>
      <c r="Y227" s="28">
        <f t="shared" si="41"/>
        <v>0</v>
      </c>
      <c r="Z227" s="28">
        <f t="shared" si="42"/>
        <v>0</v>
      </c>
      <c r="AA227" s="28">
        <f t="shared" si="43"/>
        <v>0</v>
      </c>
    </row>
    <row r="228" spans="1:27" x14ac:dyDescent="0.25">
      <c r="A228" s="1">
        <v>223</v>
      </c>
      <c r="B228" t="s">
        <v>448</v>
      </c>
      <c r="C228" s="14" t="s">
        <v>463</v>
      </c>
      <c r="D228" s="14" t="s">
        <v>458</v>
      </c>
      <c r="E228" s="5">
        <v>0</v>
      </c>
      <c r="F228" s="5">
        <v>0</v>
      </c>
      <c r="G228" s="5">
        <v>0</v>
      </c>
      <c r="I228" s="28"/>
      <c r="J228" s="28"/>
      <c r="K228" s="28"/>
      <c r="L228" s="28">
        <v>0</v>
      </c>
      <c r="M228" s="28">
        <v>0</v>
      </c>
      <c r="N228" s="28">
        <v>0</v>
      </c>
      <c r="O228" s="28">
        <v>0</v>
      </c>
      <c r="Q228" s="29"/>
      <c r="R228" s="29"/>
      <c r="S228" s="29"/>
      <c r="T228" s="29"/>
      <c r="U228" s="29"/>
      <c r="W228" s="28">
        <f t="shared" si="46"/>
        <v>0</v>
      </c>
      <c r="X228" s="28">
        <f t="shared" si="40"/>
        <v>0</v>
      </c>
      <c r="Y228" s="28">
        <f t="shared" si="41"/>
        <v>0</v>
      </c>
      <c r="Z228" s="28">
        <f t="shared" si="42"/>
        <v>0</v>
      </c>
      <c r="AA228" s="28">
        <f t="shared" si="43"/>
        <v>0</v>
      </c>
    </row>
    <row r="230" spans="1:27" x14ac:dyDescent="0.25">
      <c r="B230" s="8" t="s">
        <v>209</v>
      </c>
      <c r="C230" s="8"/>
      <c r="D230" s="15"/>
      <c r="E230" s="7">
        <f t="shared" ref="E230:G230" si="49">SUM(E6:E228)</f>
        <v>1685501</v>
      </c>
      <c r="F230" s="7">
        <f t="shared" si="49"/>
        <v>1727938</v>
      </c>
      <c r="G230" s="7">
        <f t="shared" si="49"/>
        <v>1781957</v>
      </c>
      <c r="I230" s="7"/>
      <c r="J230" s="7"/>
      <c r="K230" s="7"/>
      <c r="L230" s="7"/>
      <c r="M230" s="7"/>
      <c r="N230" s="7"/>
      <c r="O230" s="7"/>
    </row>
  </sheetData>
  <autoFilter ref="B5:G228" xr:uid="{00000000-0009-0000-0000-000013000000}"/>
  <mergeCells count="6">
    <mergeCell ref="A3:AA3"/>
    <mergeCell ref="A1:AA1"/>
    <mergeCell ref="E4:G4"/>
    <mergeCell ref="I4:O4"/>
    <mergeCell ref="R4:U4"/>
    <mergeCell ref="W4:AA4"/>
  </mergeCells>
  <pageMargins left="0.31527777777777799" right="0.31527777777777799" top="0.35416666666666702" bottom="0.55138888888888904" header="0.511811023622047" footer="0.31527777777777799"/>
  <pageSetup paperSize="9" scale="52" orientation="landscape" horizontalDpi="300" verticalDpi="300" r:id="rId1"/>
  <headerFooter>
    <oddFooter>&amp;LFonte das Informações: Painel de Indicadores | SANEAGO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A56D-14D9-40F2-B008-80E8FD8ECFAC}">
  <sheetPr>
    <tabColor rgb="FFC55A11"/>
  </sheetPr>
  <dimension ref="A1:R230"/>
  <sheetViews>
    <sheetView showGridLines="0" topLeftCell="C1" zoomScale="120" zoomScaleNormal="120" workbookViewId="0">
      <selection activeCell="C3" sqref="C3:R3"/>
    </sheetView>
  </sheetViews>
  <sheetFormatPr defaultColWidth="8.7109375" defaultRowHeight="15" outlineLevelCol="1" x14ac:dyDescent="0.25"/>
  <cols>
    <col min="1" max="1" width="36.7109375" hidden="1" customWidth="1"/>
    <col min="2" max="2" width="8.28515625" hidden="1" customWidth="1"/>
    <col min="3" max="3" width="32" customWidth="1"/>
    <col min="4" max="4" width="25.28515625" hidden="1" customWidth="1" outlineLevel="1"/>
    <col min="5" max="5" width="22.28515625" style="14" hidden="1" customWidth="1" outlineLevel="1"/>
    <col min="6" max="6" width="11.140625" customWidth="1" collapsed="1"/>
    <col min="7" max="7" width="11.140625" customWidth="1"/>
    <col min="8" max="8" width="12.7109375" customWidth="1"/>
    <col min="10" max="10" width="13.7109375" customWidth="1"/>
    <col min="11" max="11" width="11.7109375" customWidth="1"/>
    <col min="12" max="12" width="10.42578125" customWidth="1"/>
    <col min="13" max="13" width="11.7109375" customWidth="1"/>
    <col min="15" max="18" width="12.7109375" customWidth="1"/>
  </cols>
  <sheetData>
    <row r="1" spans="1:18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3" spans="1:18" x14ac:dyDescent="0.25">
      <c r="C3" s="41" t="s">
        <v>467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24" customHeight="1" x14ac:dyDescent="0.25">
      <c r="F4" s="39" t="s">
        <v>468</v>
      </c>
      <c r="G4" s="39"/>
      <c r="H4" s="39"/>
      <c r="J4" s="39" t="s">
        <v>476</v>
      </c>
      <c r="K4" s="39"/>
      <c r="L4" s="39"/>
      <c r="M4" s="39"/>
      <c r="O4" s="39" t="s">
        <v>479</v>
      </c>
      <c r="P4" s="39"/>
      <c r="Q4" s="39"/>
      <c r="R4" s="39"/>
    </row>
    <row r="5" spans="1:18" x14ac:dyDescent="0.25">
      <c r="A5" s="2" t="str">
        <f>C5</f>
        <v>Municipio</v>
      </c>
      <c r="B5" s="3" t="s">
        <v>212</v>
      </c>
      <c r="C5" s="2" t="s">
        <v>213</v>
      </c>
      <c r="D5" s="3" t="s">
        <v>461</v>
      </c>
      <c r="E5" s="3" t="s">
        <v>462</v>
      </c>
      <c r="F5" s="22">
        <v>2023</v>
      </c>
      <c r="G5" s="21">
        <v>2024</v>
      </c>
      <c r="H5" s="19">
        <v>2025</v>
      </c>
      <c r="J5" s="32">
        <v>2023</v>
      </c>
      <c r="K5" s="18">
        <v>2024</v>
      </c>
      <c r="L5" s="19">
        <v>2025</v>
      </c>
      <c r="M5" s="19" t="s">
        <v>477</v>
      </c>
      <c r="O5" s="17">
        <v>2026</v>
      </c>
      <c r="P5" s="18">
        <v>2027</v>
      </c>
      <c r="Q5" s="19">
        <v>2028</v>
      </c>
      <c r="R5" s="17">
        <v>2029</v>
      </c>
    </row>
    <row r="6" spans="1:18" x14ac:dyDescent="0.25">
      <c r="A6" t="s">
        <v>1</v>
      </c>
      <c r="B6" s="1">
        <v>409</v>
      </c>
      <c r="C6" t="s">
        <v>214</v>
      </c>
      <c r="D6" s="14" t="s">
        <v>465</v>
      </c>
      <c r="E6" s="14" t="s">
        <v>458</v>
      </c>
      <c r="F6" s="5">
        <v>42</v>
      </c>
      <c r="G6" s="5">
        <v>38</v>
      </c>
      <c r="H6" s="5">
        <v>33</v>
      </c>
      <c r="J6" s="30">
        <f>IF(F6=0,"-",F6/'NUMERO DE ECONOMIAS SES'!E6)</f>
        <v>3.2967032967032968E-2</v>
      </c>
      <c r="K6" s="30">
        <f>IF(G6=0,"-",G6/'NUMERO DE ECONOMIAS SES'!F6)</f>
        <v>2.9275808936825885E-2</v>
      </c>
      <c r="L6" s="30">
        <f>IF(H6=0,"-",H6/'NUMERO DE ECONOMIAS SES'!G6)</f>
        <v>2.5229357798165139E-2</v>
      </c>
      <c r="M6" s="29">
        <f>IF(H6=0,"-",MAX(J6:L6))</f>
        <v>3.2967032967032968E-2</v>
      </c>
      <c r="O6" s="6">
        <f>IF($H6=0,0,INT('NUMERO DE ECONOMIAS SES'!X6*'ECONOMIAS SOMENTE (SES)'!$M6))</f>
        <v>43</v>
      </c>
      <c r="P6" s="6">
        <f>IF($H6=0,0,INT('NUMERO DE ECONOMIAS SES'!Y6*'ECONOMIAS SOMENTE (SES)'!$M6))</f>
        <v>44</v>
      </c>
      <c r="Q6" s="6">
        <f>IF($H6=0,0,INT('NUMERO DE ECONOMIAS SES'!Z6*'ECONOMIAS SOMENTE (SES)'!$M6))</f>
        <v>44</v>
      </c>
      <c r="R6" s="6">
        <f>IF($H6=0,0,INT('NUMERO DE ECONOMIAS SES'!AA6*'ECONOMIAS SOMENTE (SES)'!$M6))</f>
        <v>44</v>
      </c>
    </row>
    <row r="7" spans="1:18" x14ac:dyDescent="0.25">
      <c r="A7" t="s">
        <v>2</v>
      </c>
      <c r="B7" s="1">
        <v>233</v>
      </c>
      <c r="C7" t="s">
        <v>215</v>
      </c>
      <c r="D7" s="14" t="s">
        <v>464</v>
      </c>
      <c r="E7" s="14" t="s">
        <v>460</v>
      </c>
      <c r="F7" s="5">
        <v>517</v>
      </c>
      <c r="G7" s="5">
        <v>521</v>
      </c>
      <c r="H7" s="5">
        <v>538</v>
      </c>
      <c r="J7" s="30">
        <f>IF(F7=0,"-",F7/'NUMERO DE ECONOMIAS SES'!E7)</f>
        <v>0.15460526315789475</v>
      </c>
      <c r="K7" s="30">
        <f>IF(G7=0,"-",G7/'NUMERO DE ECONOMIAS SES'!F7)</f>
        <v>0.15382344257454975</v>
      </c>
      <c r="L7" s="30">
        <f>IF(H7=0,"-",H7/'NUMERO DE ECONOMIAS SES'!G7)</f>
        <v>0.15772500732922898</v>
      </c>
      <c r="M7" s="29">
        <f t="shared" ref="M7:M70" si="0">IF(H7=0,"-",MAX(J7:L7))</f>
        <v>0.15772500732922898</v>
      </c>
      <c r="O7" s="6">
        <f>IF($H7=0,0,INT('NUMERO DE ECONOMIAS SES'!X7*'ECONOMIAS SOMENTE (SES)'!$M7))</f>
        <v>543</v>
      </c>
      <c r="P7" s="6">
        <f>IF($H7=0,0,INT('NUMERO DE ECONOMIAS SES'!Y7*'ECONOMIAS SOMENTE (SES)'!$M7))</f>
        <v>549</v>
      </c>
      <c r="Q7" s="6">
        <f>IF($H7=0,0,INT('NUMERO DE ECONOMIAS SES'!Z7*'ECONOMIAS SOMENTE (SES)'!$M7))</f>
        <v>554</v>
      </c>
      <c r="R7" s="6">
        <f>IF($H7=0,0,INT('NUMERO DE ECONOMIAS SES'!AA7*'ECONOMIAS SOMENTE (SES)'!$M7))</f>
        <v>1165</v>
      </c>
    </row>
    <row r="8" spans="1:18" x14ac:dyDescent="0.25">
      <c r="A8" t="s">
        <v>3</v>
      </c>
      <c r="B8" s="1">
        <v>354</v>
      </c>
      <c r="C8" t="s">
        <v>216</v>
      </c>
      <c r="D8" s="14" t="s">
        <v>463</v>
      </c>
      <c r="E8" s="14" t="s">
        <v>460</v>
      </c>
      <c r="F8" s="5">
        <v>0</v>
      </c>
      <c r="G8" s="5">
        <v>0</v>
      </c>
      <c r="H8" s="5">
        <v>0</v>
      </c>
      <c r="J8" s="30" t="str">
        <f>IF(F8=0,"-",F8/'NUMERO DE ECONOMIAS SES'!E8)</f>
        <v>-</v>
      </c>
      <c r="K8" s="30" t="str">
        <f>IF(G8=0,"-",G8/'NUMERO DE ECONOMIAS SES'!F8)</f>
        <v>-</v>
      </c>
      <c r="L8" s="30" t="str">
        <f>IF(H8=0,"-",H8/'NUMERO DE ECONOMIAS SES'!G8)</f>
        <v>-</v>
      </c>
      <c r="M8" s="29" t="str">
        <f t="shared" si="0"/>
        <v>-</v>
      </c>
      <c r="O8" s="6">
        <f>IF($H8=0,0,INT('NUMERO DE ECONOMIAS SES'!X8*'ECONOMIAS SOMENTE (SES)'!$M8))</f>
        <v>0</v>
      </c>
      <c r="P8" s="6">
        <f>IF($H8=0,0,INT('NUMERO DE ECONOMIAS SES'!Y8*'ECONOMIAS SOMENTE (SES)'!$M8))</f>
        <v>0</v>
      </c>
      <c r="Q8" s="6">
        <f>IF($H8=0,0,INT('NUMERO DE ECONOMIAS SES'!Z8*'ECONOMIAS SOMENTE (SES)'!$M8))</f>
        <v>0</v>
      </c>
      <c r="R8" s="6">
        <f>IF($H8=0,0,INT('NUMERO DE ECONOMIAS SES'!AA8*'ECONOMIAS SOMENTE (SES)'!$M8))</f>
        <v>0</v>
      </c>
    </row>
    <row r="9" spans="1:18" x14ac:dyDescent="0.25">
      <c r="A9" t="s">
        <v>4</v>
      </c>
      <c r="B9" s="1">
        <v>344</v>
      </c>
      <c r="C9" t="s">
        <v>217</v>
      </c>
      <c r="D9" s="14" t="s">
        <v>463</v>
      </c>
      <c r="E9" s="14" t="s">
        <v>458</v>
      </c>
      <c r="F9" s="5">
        <v>0</v>
      </c>
      <c r="G9" s="5">
        <v>0</v>
      </c>
      <c r="H9" s="5">
        <v>0</v>
      </c>
      <c r="J9" s="30" t="str">
        <f>IF(F9=0,"-",F9/'NUMERO DE ECONOMIAS SES'!E9)</f>
        <v>-</v>
      </c>
      <c r="K9" s="30" t="str">
        <f>IF(G9=0,"-",G9/'NUMERO DE ECONOMIAS SES'!F9)</f>
        <v>-</v>
      </c>
      <c r="L9" s="30" t="str">
        <f>IF(H9=0,"-",H9/'NUMERO DE ECONOMIAS SES'!G9)</f>
        <v>-</v>
      </c>
      <c r="M9" s="29" t="str">
        <f t="shared" si="0"/>
        <v>-</v>
      </c>
      <c r="O9" s="6">
        <f>IF($H9=0,0,INT('NUMERO DE ECONOMIAS SES'!X9*'ECONOMIAS SOMENTE (SES)'!$M9))</f>
        <v>0</v>
      </c>
      <c r="P9" s="6">
        <f>IF($H9=0,0,INT('NUMERO DE ECONOMIAS SES'!Y9*'ECONOMIAS SOMENTE (SES)'!$M9))</f>
        <v>0</v>
      </c>
      <c r="Q9" s="6">
        <f>IF($H9=0,0,INT('NUMERO DE ECONOMIAS SES'!Z9*'ECONOMIAS SOMENTE (SES)'!$M9))</f>
        <v>0</v>
      </c>
      <c r="R9" s="6">
        <f>IF($H9=0,0,INT('NUMERO DE ECONOMIAS SES'!AA9*'ECONOMIAS SOMENTE (SES)'!$M9))</f>
        <v>0</v>
      </c>
    </row>
    <row r="10" spans="1:18" x14ac:dyDescent="0.25">
      <c r="A10" t="s">
        <v>5</v>
      </c>
      <c r="B10" s="1">
        <v>131</v>
      </c>
      <c r="C10" t="s">
        <v>218</v>
      </c>
      <c r="D10" s="14" t="s">
        <v>463</v>
      </c>
      <c r="E10" s="14" t="s">
        <v>459</v>
      </c>
      <c r="F10" s="5">
        <v>0</v>
      </c>
      <c r="G10" s="5">
        <v>0</v>
      </c>
      <c r="H10" s="5">
        <v>0</v>
      </c>
      <c r="J10" s="30" t="str">
        <f>IF(F10=0,"-",F10/'NUMERO DE ECONOMIAS SES'!E10)</f>
        <v>-</v>
      </c>
      <c r="K10" s="30" t="str">
        <f>IF(G10=0,"-",G10/'NUMERO DE ECONOMIAS SES'!F10)</f>
        <v>-</v>
      </c>
      <c r="L10" s="30" t="str">
        <f>IF(H10=0,"-",H10/'NUMERO DE ECONOMIAS SES'!G10)</f>
        <v>-</v>
      </c>
      <c r="M10" s="29" t="str">
        <f t="shared" si="0"/>
        <v>-</v>
      </c>
      <c r="O10" s="6">
        <f>IF($H10=0,0,INT('NUMERO DE ECONOMIAS SES'!X10*'ECONOMIAS SOMENTE (SES)'!$M10))</f>
        <v>0</v>
      </c>
      <c r="P10" s="6">
        <f>IF($H10=0,0,INT('NUMERO DE ECONOMIAS SES'!Y10*'ECONOMIAS SOMENTE (SES)'!$M10))</f>
        <v>0</v>
      </c>
      <c r="Q10" s="6">
        <f>IF($H10=0,0,INT('NUMERO DE ECONOMIAS SES'!Z10*'ECONOMIAS SOMENTE (SES)'!$M10))</f>
        <v>0</v>
      </c>
      <c r="R10" s="6">
        <f>IF($H10=0,0,INT('NUMERO DE ECONOMIAS SES'!AA10*'ECONOMIAS SOMENTE (SES)'!$M10))</f>
        <v>0</v>
      </c>
    </row>
    <row r="11" spans="1:18" x14ac:dyDescent="0.25">
      <c r="A11" t="s">
        <v>6</v>
      </c>
      <c r="B11" s="1">
        <v>516</v>
      </c>
      <c r="C11" t="s">
        <v>219</v>
      </c>
      <c r="D11" s="14" t="s">
        <v>463</v>
      </c>
      <c r="E11" s="14" t="s">
        <v>459</v>
      </c>
      <c r="F11" s="5">
        <v>1629</v>
      </c>
      <c r="G11" s="5">
        <v>1634</v>
      </c>
      <c r="H11" s="5">
        <v>1663</v>
      </c>
      <c r="J11" s="30">
        <f>IF(F11=0,"-",F11/'NUMERO DE ECONOMIAS SES'!E11)</f>
        <v>2.9172113679912608E-2</v>
      </c>
      <c r="K11" s="30">
        <f>IF(G11=0,"-",G11/'NUMERO DE ECONOMIAS SES'!F11)</f>
        <v>2.6405093565172424E-2</v>
      </c>
      <c r="L11" s="30">
        <f>IF(H11=0,"-",H11/'NUMERO DE ECONOMIAS SES'!G11)</f>
        <v>2.3682711478211337E-2</v>
      </c>
      <c r="M11" s="29">
        <f t="shared" si="0"/>
        <v>2.9172113679912608E-2</v>
      </c>
      <c r="O11" s="6">
        <f>IF($H11=0,0,INT('NUMERO DE ECONOMIAS SES'!X11*'ECONOMIAS SOMENTE (SES)'!$M11))</f>
        <v>2070</v>
      </c>
      <c r="P11" s="6">
        <f>IF($H11=0,0,INT('NUMERO DE ECONOMIAS SES'!Y11*'ECONOMIAS SOMENTE (SES)'!$M11))</f>
        <v>2091</v>
      </c>
      <c r="Q11" s="6">
        <f>IF($H11=0,0,INT('NUMERO DE ECONOMIAS SES'!Z11*'ECONOMIAS SOMENTE (SES)'!$M11))</f>
        <v>2112</v>
      </c>
      <c r="R11" s="6">
        <f>IF($H11=0,0,INT('NUMERO DE ECONOMIAS SES'!AA11*'ECONOMIAS SOMENTE (SES)'!$M11))</f>
        <v>2132</v>
      </c>
    </row>
    <row r="12" spans="1:18" x14ac:dyDescent="0.25">
      <c r="A12" t="s">
        <v>7</v>
      </c>
      <c r="B12" s="1">
        <v>132</v>
      </c>
      <c r="C12" t="s">
        <v>220</v>
      </c>
      <c r="D12" s="14" t="s">
        <v>463</v>
      </c>
      <c r="E12" s="14" t="s">
        <v>459</v>
      </c>
      <c r="F12" s="5">
        <v>0</v>
      </c>
      <c r="G12" s="5">
        <v>0</v>
      </c>
      <c r="H12" s="5">
        <v>0</v>
      </c>
      <c r="J12" s="30" t="str">
        <f>IF(F12=0,"-",F12/'NUMERO DE ECONOMIAS SES'!E12)</f>
        <v>-</v>
      </c>
      <c r="K12" s="30" t="str">
        <f>IF(G12=0,"-",G12/'NUMERO DE ECONOMIAS SES'!F12)</f>
        <v>-</v>
      </c>
      <c r="L12" s="30" t="str">
        <f>IF(H12=0,"-",H12/'NUMERO DE ECONOMIAS SES'!G12)</f>
        <v>-</v>
      </c>
      <c r="M12" s="29" t="str">
        <f t="shared" si="0"/>
        <v>-</v>
      </c>
      <c r="O12" s="6">
        <f>IF($H12=0,0,INT('NUMERO DE ECONOMIAS SES'!X12*'ECONOMIAS SOMENTE (SES)'!$M12))</f>
        <v>0</v>
      </c>
      <c r="P12" s="6">
        <f>IF($H12=0,0,INT('NUMERO DE ECONOMIAS SES'!Y12*'ECONOMIAS SOMENTE (SES)'!$M12))</f>
        <v>0</v>
      </c>
      <c r="Q12" s="6">
        <f>IF($H12=0,0,INT('NUMERO DE ECONOMIAS SES'!Z12*'ECONOMIAS SOMENTE (SES)'!$M12))</f>
        <v>0</v>
      </c>
      <c r="R12" s="6">
        <f>IF($H12=0,0,INT('NUMERO DE ECONOMIAS SES'!AA12*'ECONOMIAS SOMENTE (SES)'!$M12))</f>
        <v>0</v>
      </c>
    </row>
    <row r="13" spans="1:18" x14ac:dyDescent="0.25">
      <c r="A13" t="s">
        <v>8</v>
      </c>
      <c r="B13" s="1">
        <v>134</v>
      </c>
      <c r="C13" t="s">
        <v>221</v>
      </c>
      <c r="D13" s="14" t="s">
        <v>463</v>
      </c>
      <c r="E13" s="14" t="s">
        <v>458</v>
      </c>
      <c r="F13" s="5">
        <v>0</v>
      </c>
      <c r="G13" s="5">
        <v>0</v>
      </c>
      <c r="H13" s="5">
        <v>0</v>
      </c>
      <c r="J13" s="30" t="str">
        <f>IF(F13=0,"-",F13/'NUMERO DE ECONOMIAS SES'!E13)</f>
        <v>-</v>
      </c>
      <c r="K13" s="30" t="str">
        <f>IF(G13=0,"-",G13/'NUMERO DE ECONOMIAS SES'!F13)</f>
        <v>-</v>
      </c>
      <c r="L13" s="30" t="str">
        <f>IF(H13=0,"-",H13/'NUMERO DE ECONOMIAS SES'!G13)</f>
        <v>-</v>
      </c>
      <c r="M13" s="29" t="str">
        <f t="shared" si="0"/>
        <v>-</v>
      </c>
      <c r="O13" s="6">
        <f>IF($H13=0,0,INT('NUMERO DE ECONOMIAS SES'!X13*'ECONOMIAS SOMENTE (SES)'!$M13))</f>
        <v>0</v>
      </c>
      <c r="P13" s="6">
        <f>IF($H13=0,0,INT('NUMERO DE ECONOMIAS SES'!Y13*'ECONOMIAS SOMENTE (SES)'!$M13))</f>
        <v>0</v>
      </c>
      <c r="Q13" s="6">
        <f>IF($H13=0,0,INT('NUMERO DE ECONOMIAS SES'!Z13*'ECONOMIAS SOMENTE (SES)'!$M13))</f>
        <v>0</v>
      </c>
      <c r="R13" s="6">
        <f>IF($H13=0,0,INT('NUMERO DE ECONOMIAS SES'!AA13*'ECONOMIAS SOMENTE (SES)'!$M13))</f>
        <v>0</v>
      </c>
    </row>
    <row r="14" spans="1:18" x14ac:dyDescent="0.25">
      <c r="A14" t="s">
        <v>9</v>
      </c>
      <c r="B14" s="1">
        <v>359</v>
      </c>
      <c r="C14" t="s">
        <v>222</v>
      </c>
      <c r="D14" s="14" t="s">
        <v>463</v>
      </c>
      <c r="E14" s="14" t="s">
        <v>458</v>
      </c>
      <c r="F14" s="5">
        <v>0</v>
      </c>
      <c r="G14" s="5">
        <v>0</v>
      </c>
      <c r="H14" s="5">
        <v>0</v>
      </c>
      <c r="J14" s="30" t="str">
        <f>IF(F14=0,"-",F14/'NUMERO DE ECONOMIAS SES'!E14)</f>
        <v>-</v>
      </c>
      <c r="K14" s="30" t="str">
        <f>IF(G14=0,"-",G14/'NUMERO DE ECONOMIAS SES'!F14)</f>
        <v>-</v>
      </c>
      <c r="L14" s="30" t="str">
        <f>IF(H14=0,"-",H14/'NUMERO DE ECONOMIAS SES'!G14)</f>
        <v>-</v>
      </c>
      <c r="M14" s="29" t="str">
        <f t="shared" si="0"/>
        <v>-</v>
      </c>
      <c r="O14" s="6">
        <f>IF($H14=0,0,INT('NUMERO DE ECONOMIAS SES'!X14*'ECONOMIAS SOMENTE (SES)'!$M14))</f>
        <v>0</v>
      </c>
      <c r="P14" s="6">
        <f>IF($H14=0,0,INT('NUMERO DE ECONOMIAS SES'!Y14*'ECONOMIAS SOMENTE (SES)'!$M14))</f>
        <v>0</v>
      </c>
      <c r="Q14" s="6">
        <f>IF($H14=0,0,INT('NUMERO DE ECONOMIAS SES'!Z14*'ECONOMIAS SOMENTE (SES)'!$M14))</f>
        <v>0</v>
      </c>
      <c r="R14" s="6">
        <f>IF($H14=0,0,INT('NUMERO DE ECONOMIAS SES'!AA14*'ECONOMIAS SOMENTE (SES)'!$M14))</f>
        <v>0</v>
      </c>
    </row>
    <row r="15" spans="1:18" x14ac:dyDescent="0.25">
      <c r="A15" t="s">
        <v>10</v>
      </c>
      <c r="B15" s="1">
        <v>86</v>
      </c>
      <c r="C15" t="s">
        <v>223</v>
      </c>
      <c r="D15" s="14" t="s">
        <v>463</v>
      </c>
      <c r="E15" s="14" t="s">
        <v>459</v>
      </c>
      <c r="F15" s="5">
        <v>0</v>
      </c>
      <c r="G15" s="5">
        <v>0</v>
      </c>
      <c r="H15" s="5">
        <v>0</v>
      </c>
      <c r="J15" s="30" t="str">
        <f>IF(F15=0,"-",F15/'NUMERO DE ECONOMIAS SES'!E15)</f>
        <v>-</v>
      </c>
      <c r="K15" s="30" t="str">
        <f>IF(G15=0,"-",G15/'NUMERO DE ECONOMIAS SES'!F15)</f>
        <v>-</v>
      </c>
      <c r="L15" s="30" t="str">
        <f>IF(H15=0,"-",H15/'NUMERO DE ECONOMIAS SES'!G15)</f>
        <v>-</v>
      </c>
      <c r="M15" s="29" t="str">
        <f t="shared" si="0"/>
        <v>-</v>
      </c>
      <c r="O15" s="6">
        <f>IF($H15=0,0,INT('NUMERO DE ECONOMIAS SES'!X15*'ECONOMIAS SOMENTE (SES)'!$M15))</f>
        <v>0</v>
      </c>
      <c r="P15" s="6">
        <f>IF($H15=0,0,INT('NUMERO DE ECONOMIAS SES'!Y15*'ECONOMIAS SOMENTE (SES)'!$M15))</f>
        <v>0</v>
      </c>
      <c r="Q15" s="6">
        <f>IF($H15=0,0,INT('NUMERO DE ECONOMIAS SES'!Z15*'ECONOMIAS SOMENTE (SES)'!$M15))</f>
        <v>0</v>
      </c>
      <c r="R15" s="6">
        <f>IF($H15=0,0,INT('NUMERO DE ECONOMIAS SES'!AA15*'ECONOMIAS SOMENTE (SES)'!$M15))</f>
        <v>0</v>
      </c>
    </row>
    <row r="16" spans="1:18" x14ac:dyDescent="0.25">
      <c r="A16" t="s">
        <v>11</v>
      </c>
      <c r="B16" s="1">
        <v>94</v>
      </c>
      <c r="C16" t="s">
        <v>224</v>
      </c>
      <c r="D16" s="14" t="s">
        <v>463</v>
      </c>
      <c r="E16" s="14" t="s">
        <v>459</v>
      </c>
      <c r="F16" s="5">
        <v>7</v>
      </c>
      <c r="G16" s="5">
        <v>9</v>
      </c>
      <c r="H16" s="5">
        <v>7</v>
      </c>
      <c r="J16" s="30">
        <f>IF(F16=0,"-",F16/'NUMERO DE ECONOMIAS SES'!E16)</f>
        <v>2.8067361668003207E-3</v>
      </c>
      <c r="K16" s="30">
        <f>IF(G16=0,"-",G16/'NUMERO DE ECONOMIAS SES'!F16)</f>
        <v>3.5885167464114833E-3</v>
      </c>
      <c r="L16" s="30">
        <f>IF(H16=0,"-",H16/'NUMERO DE ECONOMIAS SES'!G16)</f>
        <v>2.7016595908915478E-3</v>
      </c>
      <c r="M16" s="29">
        <f t="shared" si="0"/>
        <v>3.5885167464114833E-3</v>
      </c>
      <c r="O16" s="6">
        <f>IF($H16=0,0,INT('NUMERO DE ECONOMIAS SES'!X16*'ECONOMIAS SOMENTE (SES)'!$M16))</f>
        <v>9</v>
      </c>
      <c r="P16" s="6">
        <f>IF($H16=0,0,INT('NUMERO DE ECONOMIAS SES'!Y16*'ECONOMIAS SOMENTE (SES)'!$M16))</f>
        <v>9</v>
      </c>
      <c r="Q16" s="6">
        <f>IF($H16=0,0,INT('NUMERO DE ECONOMIAS SES'!Z16*'ECONOMIAS SOMENTE (SES)'!$M16))</f>
        <v>9</v>
      </c>
      <c r="R16" s="6">
        <f>IF($H16=0,0,INT('NUMERO DE ECONOMIAS SES'!AA16*'ECONOMIAS SOMENTE (SES)'!$M16))</f>
        <v>9</v>
      </c>
    </row>
    <row r="17" spans="1:18" x14ac:dyDescent="0.25">
      <c r="A17" t="s">
        <v>12</v>
      </c>
      <c r="B17" s="1">
        <v>340</v>
      </c>
      <c r="C17" t="s">
        <v>225</v>
      </c>
      <c r="D17" s="14" t="s">
        <v>463</v>
      </c>
      <c r="E17" s="14" t="s">
        <v>458</v>
      </c>
      <c r="F17" s="5">
        <v>0</v>
      </c>
      <c r="G17" s="5">
        <v>0</v>
      </c>
      <c r="H17" s="5">
        <v>0</v>
      </c>
      <c r="J17" s="30" t="str">
        <f>IF(F17=0,"-",F17/'NUMERO DE ECONOMIAS SES'!E17)</f>
        <v>-</v>
      </c>
      <c r="K17" s="30" t="str">
        <f>IF(G17=0,"-",G17/'NUMERO DE ECONOMIAS SES'!F17)</f>
        <v>-</v>
      </c>
      <c r="L17" s="30" t="str">
        <f>IF(H17=0,"-",H17/'NUMERO DE ECONOMIAS SES'!G17)</f>
        <v>-</v>
      </c>
      <c r="M17" s="29" t="str">
        <f t="shared" si="0"/>
        <v>-</v>
      </c>
      <c r="O17" s="6">
        <f>IF($H17=0,0,INT('NUMERO DE ECONOMIAS SES'!X17*'ECONOMIAS SOMENTE (SES)'!$M17))</f>
        <v>0</v>
      </c>
      <c r="P17" s="6">
        <f>IF($H17=0,0,INT('NUMERO DE ECONOMIAS SES'!Y17*'ECONOMIAS SOMENTE (SES)'!$M17))</f>
        <v>0</v>
      </c>
      <c r="Q17" s="6">
        <f>IF($H17=0,0,INT('NUMERO DE ECONOMIAS SES'!Z17*'ECONOMIAS SOMENTE (SES)'!$M17))</f>
        <v>0</v>
      </c>
      <c r="R17" s="6">
        <f>IF($H17=0,0,INT('NUMERO DE ECONOMIAS SES'!AA17*'ECONOMIAS SOMENTE (SES)'!$M17))</f>
        <v>0</v>
      </c>
    </row>
    <row r="18" spans="1:18" x14ac:dyDescent="0.25">
      <c r="A18" t="s">
        <v>13</v>
      </c>
      <c r="B18" s="1">
        <v>238</v>
      </c>
      <c r="C18" t="s">
        <v>226</v>
      </c>
      <c r="D18" s="14" t="s">
        <v>464</v>
      </c>
      <c r="E18" s="14" t="s">
        <v>460</v>
      </c>
      <c r="F18" s="5">
        <v>0</v>
      </c>
      <c r="G18" s="5">
        <v>0</v>
      </c>
      <c r="H18" s="5">
        <v>0</v>
      </c>
      <c r="J18" s="30" t="str">
        <f>IF(F18=0,"-",F18/'NUMERO DE ECONOMIAS SES'!E18)</f>
        <v>-</v>
      </c>
      <c r="K18" s="30" t="str">
        <f>IF(G18=0,"-",G18/'NUMERO DE ECONOMIAS SES'!F18)</f>
        <v>-</v>
      </c>
      <c r="L18" s="30" t="str">
        <f>IF(H18=0,"-",H18/'NUMERO DE ECONOMIAS SES'!G18)</f>
        <v>-</v>
      </c>
      <c r="M18" s="29" t="str">
        <f t="shared" si="0"/>
        <v>-</v>
      </c>
      <c r="O18" s="6">
        <f>IF($H18=0,0,INT('NUMERO DE ECONOMIAS SES'!X18*'ECONOMIAS SOMENTE (SES)'!$M18))</f>
        <v>0</v>
      </c>
      <c r="P18" s="6">
        <f>IF($H18=0,0,INT('NUMERO DE ECONOMIAS SES'!Y18*'ECONOMIAS SOMENTE (SES)'!$M18))</f>
        <v>0</v>
      </c>
      <c r="Q18" s="6">
        <f>IF($H18=0,0,INT('NUMERO DE ECONOMIAS SES'!Z18*'ECONOMIAS SOMENTE (SES)'!$M18))</f>
        <v>0</v>
      </c>
      <c r="R18" s="6">
        <f>IF($H18=0,0,INT('NUMERO DE ECONOMIAS SES'!AA18*'ECONOMIAS SOMENTE (SES)'!$M18))</f>
        <v>0</v>
      </c>
    </row>
    <row r="19" spans="1:18" x14ac:dyDescent="0.25">
      <c r="A19" t="s">
        <v>14</v>
      </c>
      <c r="B19" s="1">
        <v>136</v>
      </c>
      <c r="C19" t="s">
        <v>227</v>
      </c>
      <c r="D19" s="14" t="s">
        <v>464</v>
      </c>
      <c r="E19" s="14" t="s">
        <v>460</v>
      </c>
      <c r="F19" s="5">
        <v>0</v>
      </c>
      <c r="G19" s="5">
        <v>0</v>
      </c>
      <c r="H19" s="5">
        <v>0</v>
      </c>
      <c r="J19" s="30" t="str">
        <f>IF(F19=0,"-",F19/'NUMERO DE ECONOMIAS SES'!E19)</f>
        <v>-</v>
      </c>
      <c r="K19" s="30" t="str">
        <f>IF(G19=0,"-",G19/'NUMERO DE ECONOMIAS SES'!F19)</f>
        <v>-</v>
      </c>
      <c r="L19" s="30" t="str">
        <f>IF(H19=0,"-",H19/'NUMERO DE ECONOMIAS SES'!G19)</f>
        <v>-</v>
      </c>
      <c r="M19" s="29" t="str">
        <f t="shared" si="0"/>
        <v>-</v>
      </c>
      <c r="O19" s="6">
        <f>IF($H19=0,0,INT('NUMERO DE ECONOMIAS SES'!X19*'ECONOMIAS SOMENTE (SES)'!$M19))</f>
        <v>0</v>
      </c>
      <c r="P19" s="6">
        <f>IF($H19=0,0,INT('NUMERO DE ECONOMIAS SES'!Y19*'ECONOMIAS SOMENTE (SES)'!$M19))</f>
        <v>0</v>
      </c>
      <c r="Q19" s="6">
        <f>IF($H19=0,0,INT('NUMERO DE ECONOMIAS SES'!Z19*'ECONOMIAS SOMENTE (SES)'!$M19))</f>
        <v>0</v>
      </c>
      <c r="R19" s="6">
        <f>IF($H19=0,0,INT('NUMERO DE ECONOMIAS SES'!AA19*'ECONOMIAS SOMENTE (SES)'!$M19))</f>
        <v>0</v>
      </c>
    </row>
    <row r="20" spans="1:18" x14ac:dyDescent="0.25">
      <c r="A20" t="s">
        <v>15</v>
      </c>
      <c r="B20" s="1">
        <v>2</v>
      </c>
      <c r="C20" t="s">
        <v>0</v>
      </c>
      <c r="D20" s="14" t="s">
        <v>463</v>
      </c>
      <c r="E20" s="14" t="s">
        <v>459</v>
      </c>
      <c r="F20" s="5">
        <v>4598</v>
      </c>
      <c r="G20" s="5">
        <v>4728</v>
      </c>
      <c r="H20" s="5">
        <v>4743</v>
      </c>
      <c r="J20" s="30">
        <f>IF(F20=0,"-",F20/'NUMERO DE ECONOMIAS SES'!E20)</f>
        <v>3.8480851633636848E-2</v>
      </c>
      <c r="K20" s="30">
        <f>IF(G20=0,"-",G20/'NUMERO DE ECONOMIAS SES'!F20)</f>
        <v>3.8238196140594927E-2</v>
      </c>
      <c r="L20" s="30">
        <f>IF(H20=0,"-",H20/'NUMERO DE ECONOMIAS SES'!G20)</f>
        <v>3.5059060065343053E-2</v>
      </c>
      <c r="M20" s="29">
        <f t="shared" si="0"/>
        <v>3.8480851633636848E-2</v>
      </c>
      <c r="O20" s="6">
        <f>IF($H20=0,0,INT('NUMERO DE ECONOMIAS SES'!X20*'ECONOMIAS SOMENTE (SES)'!$M20))</f>
        <v>5413</v>
      </c>
      <c r="P20" s="6">
        <f>IF($H20=0,0,INT('NUMERO DE ECONOMIAS SES'!Y20*'ECONOMIAS SOMENTE (SES)'!$M20))</f>
        <v>5468</v>
      </c>
      <c r="Q20" s="6">
        <f>IF($H20=0,0,INT('NUMERO DE ECONOMIAS SES'!Z20*'ECONOMIAS SOMENTE (SES)'!$M20))</f>
        <v>5522</v>
      </c>
      <c r="R20" s="6">
        <f>IF($H20=0,0,INT('NUMERO DE ECONOMIAS SES'!AA20*'ECONOMIAS SOMENTE (SES)'!$M20))</f>
        <v>5574</v>
      </c>
    </row>
    <row r="21" spans="1:18" x14ac:dyDescent="0.25">
      <c r="A21" t="s">
        <v>16</v>
      </c>
      <c r="B21" s="1">
        <v>138</v>
      </c>
      <c r="C21" t="s">
        <v>228</v>
      </c>
      <c r="D21" s="14" t="s">
        <v>463</v>
      </c>
      <c r="E21" s="14" t="s">
        <v>459</v>
      </c>
      <c r="F21" s="5">
        <v>0</v>
      </c>
      <c r="G21" s="5">
        <v>0</v>
      </c>
      <c r="H21" s="5">
        <v>0</v>
      </c>
      <c r="J21" s="30" t="str">
        <f>IF(F21=0,"-",F21/'NUMERO DE ECONOMIAS SES'!E21)</f>
        <v>-</v>
      </c>
      <c r="K21" s="30" t="str">
        <f>IF(G21=0,"-",G21/'NUMERO DE ECONOMIAS SES'!F21)</f>
        <v>-</v>
      </c>
      <c r="L21" s="30" t="str">
        <f>IF(H21=0,"-",H21/'NUMERO DE ECONOMIAS SES'!G21)</f>
        <v>-</v>
      </c>
      <c r="M21" s="29" t="str">
        <f t="shared" si="0"/>
        <v>-</v>
      </c>
      <c r="O21" s="6">
        <f>IF($H21=0,0,INT('NUMERO DE ECONOMIAS SES'!X21*'ECONOMIAS SOMENTE (SES)'!$M21))</f>
        <v>0</v>
      </c>
      <c r="P21" s="6">
        <f>IF($H21=0,0,INT('NUMERO DE ECONOMIAS SES'!Y21*'ECONOMIAS SOMENTE (SES)'!$M21))</f>
        <v>0</v>
      </c>
      <c r="Q21" s="6">
        <f>IF($H21=0,0,INT('NUMERO DE ECONOMIAS SES'!Z21*'ECONOMIAS SOMENTE (SES)'!$M21))</f>
        <v>0</v>
      </c>
      <c r="R21" s="6">
        <f>IF($H21=0,0,INT('NUMERO DE ECONOMIAS SES'!AA21*'ECONOMIAS SOMENTE (SES)'!$M21))</f>
        <v>0</v>
      </c>
    </row>
    <row r="22" spans="1:18" x14ac:dyDescent="0.25">
      <c r="A22" t="s">
        <v>17</v>
      </c>
      <c r="B22" s="1">
        <v>30</v>
      </c>
      <c r="C22" t="s">
        <v>229</v>
      </c>
      <c r="D22" s="14" t="s">
        <v>463</v>
      </c>
      <c r="E22" s="14" t="s">
        <v>460</v>
      </c>
      <c r="F22" s="5">
        <v>40</v>
      </c>
      <c r="G22" s="5">
        <v>41</v>
      </c>
      <c r="H22" s="5">
        <v>36</v>
      </c>
      <c r="J22" s="30">
        <f>IF(F22=0,"-",F22/'NUMERO DE ECONOMIAS SES'!E22)</f>
        <v>9.852216748768473E-3</v>
      </c>
      <c r="K22" s="30">
        <f>IF(G22=0,"-",G22/'NUMERO DE ECONOMIAS SES'!F22)</f>
        <v>1.0056414029923964E-2</v>
      </c>
      <c r="L22" s="30">
        <f>IF(H22=0,"-",H22/'NUMERO DE ECONOMIAS SES'!G22)</f>
        <v>8.5673488814850072E-3</v>
      </c>
      <c r="M22" s="29">
        <f t="shared" si="0"/>
        <v>1.0056414029923964E-2</v>
      </c>
      <c r="O22" s="6">
        <f>IF($H22=0,0,INT('NUMERO DE ECONOMIAS SES'!X22*'ECONOMIAS SOMENTE (SES)'!$M22))</f>
        <v>42</v>
      </c>
      <c r="P22" s="6">
        <f>IF($H22=0,0,INT('NUMERO DE ECONOMIAS SES'!Y22*'ECONOMIAS SOMENTE (SES)'!$M22))</f>
        <v>57</v>
      </c>
      <c r="Q22" s="6">
        <f>IF($H22=0,0,INT('NUMERO DE ECONOMIAS SES'!Z22*'ECONOMIAS SOMENTE (SES)'!$M22))</f>
        <v>77</v>
      </c>
      <c r="R22" s="6">
        <f>IF($H22=0,0,INT('NUMERO DE ECONOMIAS SES'!AA22*'ECONOMIAS SOMENTE (SES)'!$M22))</f>
        <v>78</v>
      </c>
    </row>
    <row r="23" spans="1:18" x14ac:dyDescent="0.25">
      <c r="A23" t="s">
        <v>18</v>
      </c>
      <c r="B23" s="1">
        <v>139</v>
      </c>
      <c r="C23" t="s">
        <v>230</v>
      </c>
      <c r="D23" s="14" t="s">
        <v>463</v>
      </c>
      <c r="E23" s="14" t="s">
        <v>458</v>
      </c>
      <c r="F23" s="5">
        <v>8063</v>
      </c>
      <c r="G23" s="5">
        <v>8994</v>
      </c>
      <c r="H23" s="5">
        <v>9423</v>
      </c>
      <c r="J23" s="30">
        <f>IF(F23=0,"-",F23/'NUMERO DE ECONOMIAS SES'!E23)</f>
        <v>5.1687222749301265E-2</v>
      </c>
      <c r="K23" s="30">
        <f>IF(G23=0,"-",G23/'NUMERO DE ECONOMIAS SES'!F23)</f>
        <v>5.5700749365207157E-2</v>
      </c>
      <c r="L23" s="30">
        <f>IF(H23=0,"-",H23/'NUMERO DE ECONOMIAS SES'!G23)</f>
        <v>5.6510084018494861E-2</v>
      </c>
      <c r="M23" s="29">
        <f t="shared" si="0"/>
        <v>5.6510084018494861E-2</v>
      </c>
      <c r="O23" s="6">
        <f>IF($H23=0,0,INT('NUMERO DE ECONOMIAS SES'!X23*'ECONOMIAS SOMENTE (SES)'!$M23))</f>
        <v>9524</v>
      </c>
      <c r="P23" s="6">
        <f>IF($H23=0,0,INT('NUMERO DE ECONOMIAS SES'!Y23*'ECONOMIAS SOMENTE (SES)'!$M23))</f>
        <v>9622</v>
      </c>
      <c r="Q23" s="6">
        <f>IF($H23=0,0,INT('NUMERO DE ECONOMIAS SES'!Z23*'ECONOMIAS SOMENTE (SES)'!$M23))</f>
        <v>9716</v>
      </c>
      <c r="R23" s="6">
        <f>IF($H23=0,0,INT('NUMERO DE ECONOMIAS SES'!AA23*'ECONOMIAS SOMENTE (SES)'!$M23))</f>
        <v>9808</v>
      </c>
    </row>
    <row r="24" spans="1:18" x14ac:dyDescent="0.25">
      <c r="A24" t="s">
        <v>19</v>
      </c>
      <c r="B24" s="1">
        <v>236</v>
      </c>
      <c r="C24" t="s">
        <v>231</v>
      </c>
      <c r="D24" s="14" t="s">
        <v>464</v>
      </c>
      <c r="E24" s="14" t="s">
        <v>460</v>
      </c>
      <c r="F24" s="5">
        <v>23</v>
      </c>
      <c r="G24" s="5">
        <v>29</v>
      </c>
      <c r="H24" s="5">
        <v>30</v>
      </c>
      <c r="J24" s="30">
        <f>IF(F24=0,"-",F24/'NUMERO DE ECONOMIAS SES'!E24)</f>
        <v>1.9087136929460582E-2</v>
      </c>
      <c r="K24" s="30">
        <f>IF(G24=0,"-",G24/'NUMERO DE ECONOMIAS SES'!F24)</f>
        <v>2.2709475332811275E-2</v>
      </c>
      <c r="L24" s="30">
        <f>IF(H24=0,"-",H24/'NUMERO DE ECONOMIAS SES'!G24)</f>
        <v>2.3201856148491878E-2</v>
      </c>
      <c r="M24" s="29">
        <f t="shared" si="0"/>
        <v>2.3201856148491878E-2</v>
      </c>
      <c r="O24" s="6">
        <f>IF($H24=0,0,INT('NUMERO DE ECONOMIAS SES'!X24*'ECONOMIAS SOMENTE (SES)'!$M24))</f>
        <v>30</v>
      </c>
      <c r="P24" s="6">
        <f>IF($H24=0,0,INT('NUMERO DE ECONOMIAS SES'!Y24*'ECONOMIAS SOMENTE (SES)'!$M24))</f>
        <v>30</v>
      </c>
      <c r="Q24" s="6">
        <f>IF($H24=0,0,INT('NUMERO DE ECONOMIAS SES'!Z24*'ECONOMIAS SOMENTE (SES)'!$M24))</f>
        <v>30</v>
      </c>
      <c r="R24" s="6">
        <f>IF($H24=0,0,INT('NUMERO DE ECONOMIAS SES'!AA24*'ECONOMIAS SOMENTE (SES)'!$M24))</f>
        <v>31</v>
      </c>
    </row>
    <row r="25" spans="1:18" x14ac:dyDescent="0.25">
      <c r="A25" t="s">
        <v>20</v>
      </c>
      <c r="B25" s="1">
        <v>140</v>
      </c>
      <c r="C25" t="s">
        <v>232</v>
      </c>
      <c r="D25" s="14" t="s">
        <v>463</v>
      </c>
      <c r="E25" s="14" t="s">
        <v>460</v>
      </c>
      <c r="F25" s="5">
        <v>0</v>
      </c>
      <c r="G25" s="5">
        <v>0</v>
      </c>
      <c r="H25" s="5">
        <v>0</v>
      </c>
      <c r="J25" s="30" t="str">
        <f>IF(F25=0,"-",F25/'NUMERO DE ECONOMIAS SES'!E25)</f>
        <v>-</v>
      </c>
      <c r="K25" s="30" t="str">
        <f>IF(G25=0,"-",G25/'NUMERO DE ECONOMIAS SES'!F25)</f>
        <v>-</v>
      </c>
      <c r="L25" s="30" t="str">
        <f>IF(H25=0,"-",H25/'NUMERO DE ECONOMIAS SES'!G25)</f>
        <v>-</v>
      </c>
      <c r="M25" s="29" t="str">
        <f t="shared" si="0"/>
        <v>-</v>
      </c>
      <c r="O25" s="6">
        <f>IF($H25=0,0,INT('NUMERO DE ECONOMIAS SES'!X25*'ECONOMIAS SOMENTE (SES)'!$M25))</f>
        <v>0</v>
      </c>
      <c r="P25" s="6">
        <f>IF($H25=0,0,INT('NUMERO DE ECONOMIAS SES'!Y25*'ECONOMIAS SOMENTE (SES)'!$M25))</f>
        <v>0</v>
      </c>
      <c r="Q25" s="6">
        <f>IF($H25=0,0,INT('NUMERO DE ECONOMIAS SES'!Z25*'ECONOMIAS SOMENTE (SES)'!$M25))</f>
        <v>0</v>
      </c>
      <c r="R25" s="6">
        <f>IF($H25=0,0,INT('NUMERO DE ECONOMIAS SES'!AA25*'ECONOMIAS SOMENTE (SES)'!$M25))</f>
        <v>0</v>
      </c>
    </row>
    <row r="26" spans="1:18" x14ac:dyDescent="0.25">
      <c r="A26" t="s">
        <v>21</v>
      </c>
      <c r="B26" s="1">
        <v>87</v>
      </c>
      <c r="C26" t="s">
        <v>233</v>
      </c>
      <c r="D26" s="14" t="s">
        <v>463</v>
      </c>
      <c r="E26" s="14" t="s">
        <v>460</v>
      </c>
      <c r="F26" s="5">
        <v>0</v>
      </c>
      <c r="G26" s="5">
        <v>0</v>
      </c>
      <c r="H26" s="5">
        <v>0</v>
      </c>
      <c r="J26" s="30" t="str">
        <f>IF(F26=0,"-",F26/'NUMERO DE ECONOMIAS SES'!E26)</f>
        <v>-</v>
      </c>
      <c r="K26" s="30" t="str">
        <f>IF(G26=0,"-",G26/'NUMERO DE ECONOMIAS SES'!F26)</f>
        <v>-</v>
      </c>
      <c r="L26" s="30" t="str">
        <f>IF(H26=0,"-",H26/'NUMERO DE ECONOMIAS SES'!G26)</f>
        <v>-</v>
      </c>
      <c r="M26" s="29" t="str">
        <f t="shared" si="0"/>
        <v>-</v>
      </c>
      <c r="O26" s="6">
        <f>IF($H26=0,0,INT('NUMERO DE ECONOMIAS SES'!X26*'ECONOMIAS SOMENTE (SES)'!$M26))</f>
        <v>0</v>
      </c>
      <c r="P26" s="6">
        <f>IF($H26=0,0,INT('NUMERO DE ECONOMIAS SES'!Y26*'ECONOMIAS SOMENTE (SES)'!$M26))</f>
        <v>0</v>
      </c>
      <c r="Q26" s="6">
        <f>IF($H26=0,0,INT('NUMERO DE ECONOMIAS SES'!Z26*'ECONOMIAS SOMENTE (SES)'!$M26))</f>
        <v>0</v>
      </c>
      <c r="R26" s="6">
        <f>IF($H26=0,0,INT('NUMERO DE ECONOMIAS SES'!AA26*'ECONOMIAS SOMENTE (SES)'!$M26))</f>
        <v>0</v>
      </c>
    </row>
    <row r="27" spans="1:18" x14ac:dyDescent="0.25">
      <c r="A27" t="s">
        <v>22</v>
      </c>
      <c r="B27" s="1">
        <v>55</v>
      </c>
      <c r="C27" t="s">
        <v>234</v>
      </c>
      <c r="D27" s="14" t="s">
        <v>464</v>
      </c>
      <c r="E27" s="14" t="s">
        <v>460</v>
      </c>
      <c r="F27" s="5">
        <v>0</v>
      </c>
      <c r="G27" s="5">
        <v>0</v>
      </c>
      <c r="H27" s="5">
        <v>0</v>
      </c>
      <c r="J27" s="30" t="str">
        <f>IF(F27=0,"-",F27/'NUMERO DE ECONOMIAS SES'!E27)</f>
        <v>-</v>
      </c>
      <c r="K27" s="30" t="str">
        <f>IF(G27=0,"-",G27/'NUMERO DE ECONOMIAS SES'!F27)</f>
        <v>-</v>
      </c>
      <c r="L27" s="30" t="str">
        <f>IF(H27=0,"-",H27/'NUMERO DE ECONOMIAS SES'!G27)</f>
        <v>-</v>
      </c>
      <c r="M27" s="29" t="str">
        <f t="shared" si="0"/>
        <v>-</v>
      </c>
      <c r="O27" s="6">
        <f>IF($H27=0,0,INT('NUMERO DE ECONOMIAS SES'!X27*'ECONOMIAS SOMENTE (SES)'!$M27))</f>
        <v>0</v>
      </c>
      <c r="P27" s="6">
        <f>IF($H27=0,0,INT('NUMERO DE ECONOMIAS SES'!Y27*'ECONOMIAS SOMENTE (SES)'!$M27))</f>
        <v>0</v>
      </c>
      <c r="Q27" s="6">
        <f>IF($H27=0,0,INT('NUMERO DE ECONOMIAS SES'!Z27*'ECONOMIAS SOMENTE (SES)'!$M27))</f>
        <v>0</v>
      </c>
      <c r="R27" s="6">
        <f>IF($H27=0,0,INT('NUMERO DE ECONOMIAS SES'!AA27*'ECONOMIAS SOMENTE (SES)'!$M27))</f>
        <v>0</v>
      </c>
    </row>
    <row r="28" spans="1:18" x14ac:dyDescent="0.25">
      <c r="A28" t="s">
        <v>23</v>
      </c>
      <c r="B28" s="1">
        <v>141</v>
      </c>
      <c r="C28" t="s">
        <v>235</v>
      </c>
      <c r="D28" s="14" t="s">
        <v>463</v>
      </c>
      <c r="E28" s="14" t="s">
        <v>458</v>
      </c>
      <c r="F28" s="5">
        <v>0</v>
      </c>
      <c r="G28" s="5">
        <v>0</v>
      </c>
      <c r="H28" s="5">
        <v>0</v>
      </c>
      <c r="J28" s="30" t="str">
        <f>IF(F28=0,"-",F28/'NUMERO DE ECONOMIAS SES'!E28)</f>
        <v>-</v>
      </c>
      <c r="K28" s="30" t="str">
        <f>IF(G28=0,"-",G28/'NUMERO DE ECONOMIAS SES'!F28)</f>
        <v>-</v>
      </c>
      <c r="L28" s="30" t="str">
        <f>IF(H28=0,"-",H28/'NUMERO DE ECONOMIAS SES'!G28)</f>
        <v>-</v>
      </c>
      <c r="M28" s="29" t="str">
        <f t="shared" si="0"/>
        <v>-</v>
      </c>
      <c r="O28" s="6">
        <f>IF($H28=0,0,INT('NUMERO DE ECONOMIAS SES'!X28*'ECONOMIAS SOMENTE (SES)'!$M28))</f>
        <v>0</v>
      </c>
      <c r="P28" s="6">
        <f>IF($H28=0,0,INT('NUMERO DE ECONOMIAS SES'!Y28*'ECONOMIAS SOMENTE (SES)'!$M28))</f>
        <v>0</v>
      </c>
      <c r="Q28" s="6">
        <f>IF($H28=0,0,INT('NUMERO DE ECONOMIAS SES'!Z28*'ECONOMIAS SOMENTE (SES)'!$M28))</f>
        <v>0</v>
      </c>
      <c r="R28" s="6">
        <f>IF($H28=0,0,INT('NUMERO DE ECONOMIAS SES'!AA28*'ECONOMIAS SOMENTE (SES)'!$M28))</f>
        <v>0</v>
      </c>
    </row>
    <row r="29" spans="1:18" x14ac:dyDescent="0.25">
      <c r="A29" t="s">
        <v>24</v>
      </c>
      <c r="B29" s="1">
        <v>295</v>
      </c>
      <c r="C29" t="s">
        <v>236</v>
      </c>
      <c r="D29" s="14" t="s">
        <v>463</v>
      </c>
      <c r="E29" s="14" t="s">
        <v>458</v>
      </c>
      <c r="F29" s="5">
        <v>74</v>
      </c>
      <c r="G29" s="5">
        <v>88</v>
      </c>
      <c r="H29" s="5">
        <v>101</v>
      </c>
      <c r="J29" s="30">
        <f>IF(F29=0,"-",F29/'NUMERO DE ECONOMIAS SES'!E29)</f>
        <v>4.7588424437299034E-2</v>
      </c>
      <c r="K29" s="30">
        <f>IF(G29=0,"-",G29/'NUMERO DE ECONOMIAS SES'!F29)</f>
        <v>5.6230031948881792E-2</v>
      </c>
      <c r="L29" s="30">
        <f>IF(H29=0,"-",H29/'NUMERO DE ECONOMIAS SES'!G29)</f>
        <v>6.3843236409608095E-2</v>
      </c>
      <c r="M29" s="29">
        <f t="shared" si="0"/>
        <v>6.3843236409608095E-2</v>
      </c>
      <c r="O29" s="6">
        <f>IF($H29=0,0,INT('NUMERO DE ECONOMIAS SES'!X29*'ECONOMIAS SOMENTE (SES)'!$M29))</f>
        <v>102</v>
      </c>
      <c r="P29" s="6">
        <f>IF($H29=0,0,INT('NUMERO DE ECONOMIAS SES'!Y29*'ECONOMIAS SOMENTE (SES)'!$M29))</f>
        <v>103</v>
      </c>
      <c r="Q29" s="6">
        <f>IF($H29=0,0,INT('NUMERO DE ECONOMIAS SES'!Z29*'ECONOMIAS SOMENTE (SES)'!$M29))</f>
        <v>104</v>
      </c>
      <c r="R29" s="6">
        <f>IF($H29=0,0,INT('NUMERO DE ECONOMIAS SES'!AA29*'ECONOMIAS SOMENTE (SES)'!$M29))</f>
        <v>130</v>
      </c>
    </row>
    <row r="30" spans="1:18" x14ac:dyDescent="0.25">
      <c r="A30" t="s">
        <v>26</v>
      </c>
      <c r="B30" s="1">
        <v>253</v>
      </c>
      <c r="C30" t="s">
        <v>237</v>
      </c>
      <c r="D30" s="14" t="s">
        <v>463</v>
      </c>
      <c r="E30" s="14" t="s">
        <v>460</v>
      </c>
      <c r="F30" s="5">
        <v>0</v>
      </c>
      <c r="G30" s="5">
        <v>0</v>
      </c>
      <c r="H30" s="5">
        <v>0</v>
      </c>
      <c r="J30" s="30" t="str">
        <f>IF(F30=0,"-",F30/'NUMERO DE ECONOMIAS SES'!E30)</f>
        <v>-</v>
      </c>
      <c r="K30" s="30" t="str">
        <f>IF(G30=0,"-",G30/'NUMERO DE ECONOMIAS SES'!F30)</f>
        <v>-</v>
      </c>
      <c r="L30" s="30" t="str">
        <f>IF(H30=0,"-",H30/'NUMERO DE ECONOMIAS SES'!G30)</f>
        <v>-</v>
      </c>
      <c r="M30" s="29" t="str">
        <f t="shared" si="0"/>
        <v>-</v>
      </c>
      <c r="O30" s="6">
        <f>IF($H30=0,0,INT('NUMERO DE ECONOMIAS SES'!X30*'ECONOMIAS SOMENTE (SES)'!$M30))</f>
        <v>0</v>
      </c>
      <c r="P30" s="6">
        <f>IF($H30=0,0,INT('NUMERO DE ECONOMIAS SES'!Y30*'ECONOMIAS SOMENTE (SES)'!$M30))</f>
        <v>0</v>
      </c>
      <c r="Q30" s="6">
        <f>IF($H30=0,0,INT('NUMERO DE ECONOMIAS SES'!Z30*'ECONOMIAS SOMENTE (SES)'!$M30))</f>
        <v>0</v>
      </c>
      <c r="R30" s="6">
        <f>IF($H30=0,0,INT('NUMERO DE ECONOMIAS SES'!AA30*'ECONOMIAS SOMENTE (SES)'!$M30))</f>
        <v>0</v>
      </c>
    </row>
    <row r="31" spans="1:18" x14ac:dyDescent="0.25">
      <c r="A31" t="s">
        <v>27</v>
      </c>
      <c r="B31" s="1">
        <v>145</v>
      </c>
      <c r="C31" t="s">
        <v>238</v>
      </c>
      <c r="D31" s="14" t="s">
        <v>464</v>
      </c>
      <c r="E31" s="14" t="s">
        <v>460</v>
      </c>
      <c r="F31" s="5">
        <v>92</v>
      </c>
      <c r="G31" s="5">
        <v>100</v>
      </c>
      <c r="H31" s="5">
        <v>109</v>
      </c>
      <c r="J31" s="30">
        <f>IF(F31=0,"-",F31/'NUMERO DE ECONOMIAS SES'!E31)</f>
        <v>5.1482932288752101E-2</v>
      </c>
      <c r="K31" s="30">
        <f>IF(G31=0,"-",G31/'NUMERO DE ECONOMIAS SES'!F31)</f>
        <v>5.3995680345572353E-2</v>
      </c>
      <c r="L31" s="30">
        <f>IF(H31=0,"-",H31/'NUMERO DE ECONOMIAS SES'!G31)</f>
        <v>5.6564608199273482E-2</v>
      </c>
      <c r="M31" s="29">
        <f t="shared" si="0"/>
        <v>5.6564608199273482E-2</v>
      </c>
      <c r="O31" s="6">
        <f>IF($H31=0,0,INT('NUMERO DE ECONOMIAS SES'!X31*'ECONOMIAS SOMENTE (SES)'!$M31))</f>
        <v>182</v>
      </c>
      <c r="P31" s="6">
        <f>IF($H31=0,0,INT('NUMERO DE ECONOMIAS SES'!Y31*'ECONOMIAS SOMENTE (SES)'!$M31))</f>
        <v>184</v>
      </c>
      <c r="Q31" s="6">
        <f>IF($H31=0,0,INT('NUMERO DE ECONOMIAS SES'!Z31*'ECONOMIAS SOMENTE (SES)'!$M31))</f>
        <v>186</v>
      </c>
      <c r="R31" s="6">
        <f>IF($H31=0,0,INT('NUMERO DE ECONOMIAS SES'!AA31*'ECONOMIAS SOMENTE (SES)'!$M31))</f>
        <v>187</v>
      </c>
    </row>
    <row r="32" spans="1:18" x14ac:dyDescent="0.25">
      <c r="A32" t="s">
        <v>28</v>
      </c>
      <c r="B32" s="1">
        <v>114</v>
      </c>
      <c r="C32" t="s">
        <v>239</v>
      </c>
      <c r="D32" s="14" t="s">
        <v>464</v>
      </c>
      <c r="E32" s="14" t="s">
        <v>460</v>
      </c>
      <c r="F32" s="5">
        <v>0</v>
      </c>
      <c r="G32" s="5">
        <v>0</v>
      </c>
      <c r="H32" s="5">
        <v>0</v>
      </c>
      <c r="J32" s="30" t="str">
        <f>IF(F32=0,"-",F32/'NUMERO DE ECONOMIAS SES'!E32)</f>
        <v>-</v>
      </c>
      <c r="K32" s="30" t="str">
        <f>IF(G32=0,"-",G32/'NUMERO DE ECONOMIAS SES'!F32)</f>
        <v>-</v>
      </c>
      <c r="L32" s="30" t="str">
        <f>IF(H32=0,"-",H32/'NUMERO DE ECONOMIAS SES'!G32)</f>
        <v>-</v>
      </c>
      <c r="M32" s="29" t="str">
        <f t="shared" si="0"/>
        <v>-</v>
      </c>
      <c r="O32" s="6">
        <f>IF($H32=0,0,INT('NUMERO DE ECONOMIAS SES'!X32*'ECONOMIAS SOMENTE (SES)'!$M32))</f>
        <v>0</v>
      </c>
      <c r="P32" s="6">
        <f>IF($H32=0,0,INT('NUMERO DE ECONOMIAS SES'!Y32*'ECONOMIAS SOMENTE (SES)'!$M32))</f>
        <v>0</v>
      </c>
      <c r="Q32" s="6">
        <f>IF($H32=0,0,INT('NUMERO DE ECONOMIAS SES'!Z32*'ECONOMIAS SOMENTE (SES)'!$M32))</f>
        <v>0</v>
      </c>
      <c r="R32" s="6">
        <f>IF($H32=0,0,INT('NUMERO DE ECONOMIAS SES'!AA32*'ECONOMIAS SOMENTE (SES)'!$M32))</f>
        <v>0</v>
      </c>
    </row>
    <row r="33" spans="1:18" x14ac:dyDescent="0.25">
      <c r="A33" t="s">
        <v>240</v>
      </c>
      <c r="B33" s="1">
        <v>147</v>
      </c>
      <c r="C33" t="s">
        <v>241</v>
      </c>
      <c r="D33" s="14" t="s">
        <v>463</v>
      </c>
      <c r="E33" s="14" t="s">
        <v>460</v>
      </c>
      <c r="F33" s="5">
        <v>0</v>
      </c>
      <c r="G33" s="5">
        <v>0</v>
      </c>
      <c r="H33" s="5">
        <v>0</v>
      </c>
      <c r="J33" s="30" t="str">
        <f>IF(F33=0,"-",F33/'NUMERO DE ECONOMIAS SES'!E33)</f>
        <v>-</v>
      </c>
      <c r="K33" s="30" t="str">
        <f>IF(G33=0,"-",G33/'NUMERO DE ECONOMIAS SES'!F33)</f>
        <v>-</v>
      </c>
      <c r="L33" s="30" t="str">
        <f>IF(H33=0,"-",H33/'NUMERO DE ECONOMIAS SES'!G33)</f>
        <v>-</v>
      </c>
      <c r="M33" s="29" t="str">
        <f t="shared" si="0"/>
        <v>-</v>
      </c>
      <c r="O33" s="6">
        <f>IF($H33=0,0,INT('NUMERO DE ECONOMIAS SES'!X33*'ECONOMIAS SOMENTE (SES)'!$M33))</f>
        <v>0</v>
      </c>
      <c r="P33" s="6">
        <f>IF($H33=0,0,INT('NUMERO DE ECONOMIAS SES'!Y33*'ECONOMIAS SOMENTE (SES)'!$M33))</f>
        <v>0</v>
      </c>
      <c r="Q33" s="6">
        <f>IF($H33=0,0,INT('NUMERO DE ECONOMIAS SES'!Z33*'ECONOMIAS SOMENTE (SES)'!$M33))</f>
        <v>0</v>
      </c>
      <c r="R33" s="6">
        <f>IF($H33=0,0,INT('NUMERO DE ECONOMIAS SES'!AA33*'ECONOMIAS SOMENTE (SES)'!$M33))</f>
        <v>0</v>
      </c>
    </row>
    <row r="34" spans="1:18" x14ac:dyDescent="0.25">
      <c r="A34" t="s">
        <v>242</v>
      </c>
      <c r="B34" s="1">
        <v>150</v>
      </c>
      <c r="C34" t="s">
        <v>243</v>
      </c>
      <c r="D34" s="14" t="s">
        <v>463</v>
      </c>
      <c r="E34" s="14" t="s">
        <v>460</v>
      </c>
      <c r="F34" s="5">
        <v>0</v>
      </c>
      <c r="G34" s="5">
        <v>0</v>
      </c>
      <c r="H34" s="5">
        <v>0</v>
      </c>
      <c r="J34" s="30" t="str">
        <f>IF(F34=0,"-",F34/'NUMERO DE ECONOMIAS SES'!E34)</f>
        <v>-</v>
      </c>
      <c r="K34" s="30" t="str">
        <f>IF(G34=0,"-",G34/'NUMERO DE ECONOMIAS SES'!F34)</f>
        <v>-</v>
      </c>
      <c r="L34" s="30" t="str">
        <f>IF(H34=0,"-",H34/'NUMERO DE ECONOMIAS SES'!G34)</f>
        <v>-</v>
      </c>
      <c r="M34" s="29" t="str">
        <f t="shared" si="0"/>
        <v>-</v>
      </c>
      <c r="O34" s="6">
        <f>IF($H34=0,0,INT('NUMERO DE ECONOMIAS SES'!X34*'ECONOMIAS SOMENTE (SES)'!$M34))</f>
        <v>0</v>
      </c>
      <c r="P34" s="6">
        <f>IF($H34=0,0,INT('NUMERO DE ECONOMIAS SES'!Y34*'ECONOMIAS SOMENTE (SES)'!$M34))</f>
        <v>0</v>
      </c>
      <c r="Q34" s="6">
        <f>IF($H34=0,0,INT('NUMERO DE ECONOMIAS SES'!Z34*'ECONOMIAS SOMENTE (SES)'!$M34))</f>
        <v>0</v>
      </c>
      <c r="R34" s="6">
        <f>IF($H34=0,0,INT('NUMERO DE ECONOMIAS SES'!AA34*'ECONOMIAS SOMENTE (SES)'!$M34))</f>
        <v>0</v>
      </c>
    </row>
    <row r="35" spans="1:18" x14ac:dyDescent="0.25">
      <c r="A35" t="s">
        <v>244</v>
      </c>
      <c r="B35" s="1">
        <v>110</v>
      </c>
      <c r="C35" t="s">
        <v>245</v>
      </c>
      <c r="D35" s="14" t="s">
        <v>463</v>
      </c>
      <c r="E35" s="14" t="s">
        <v>458</v>
      </c>
      <c r="F35" s="5">
        <v>0</v>
      </c>
      <c r="G35" s="5">
        <v>0</v>
      </c>
      <c r="H35" s="5">
        <v>0</v>
      </c>
      <c r="J35" s="30" t="str">
        <f>IF(F35=0,"-",F35/'NUMERO DE ECONOMIAS SES'!E35)</f>
        <v>-</v>
      </c>
      <c r="K35" s="30" t="str">
        <f>IF(G35=0,"-",G35/'NUMERO DE ECONOMIAS SES'!F35)</f>
        <v>-</v>
      </c>
      <c r="L35" s="30" t="str">
        <f>IF(H35=0,"-",H35/'NUMERO DE ECONOMIAS SES'!G35)</f>
        <v>-</v>
      </c>
      <c r="M35" s="29" t="str">
        <f t="shared" si="0"/>
        <v>-</v>
      </c>
      <c r="O35" s="6">
        <f>IF($H35=0,0,INT('NUMERO DE ECONOMIAS SES'!X35*'ECONOMIAS SOMENTE (SES)'!$M35))</f>
        <v>0</v>
      </c>
      <c r="P35" s="6">
        <f>IF($H35=0,0,INT('NUMERO DE ECONOMIAS SES'!Y35*'ECONOMIAS SOMENTE (SES)'!$M35))</f>
        <v>0</v>
      </c>
      <c r="Q35" s="6">
        <f>IF($H35=0,0,INT('NUMERO DE ECONOMIAS SES'!Z35*'ECONOMIAS SOMENTE (SES)'!$M35))</f>
        <v>0</v>
      </c>
      <c r="R35" s="6">
        <f>IF($H35=0,0,INT('NUMERO DE ECONOMIAS SES'!AA35*'ECONOMIAS SOMENTE (SES)'!$M35))</f>
        <v>0</v>
      </c>
    </row>
    <row r="36" spans="1:18" x14ac:dyDescent="0.25">
      <c r="A36" t="s">
        <v>246</v>
      </c>
      <c r="B36" s="1">
        <v>97</v>
      </c>
      <c r="C36" t="s">
        <v>247</v>
      </c>
      <c r="D36" s="14" t="s">
        <v>463</v>
      </c>
      <c r="E36" s="14" t="s">
        <v>458</v>
      </c>
      <c r="F36" s="5">
        <v>160</v>
      </c>
      <c r="G36" s="5">
        <v>160</v>
      </c>
      <c r="H36" s="5">
        <v>178</v>
      </c>
      <c r="J36" s="30">
        <f>IF(F36=0,"-",F36/'NUMERO DE ECONOMIAS SES'!E36)</f>
        <v>2.5624599615631006E-2</v>
      </c>
      <c r="K36" s="30">
        <f>IF(G36=0,"-",G36/'NUMERO DE ECONOMIAS SES'!F36)</f>
        <v>2.5180988353792885E-2</v>
      </c>
      <c r="L36" s="30">
        <f>IF(H36=0,"-",H36/'NUMERO DE ECONOMIAS SES'!G36)</f>
        <v>2.6421255751818317E-2</v>
      </c>
      <c r="M36" s="29">
        <f t="shared" si="0"/>
        <v>2.6421255751818317E-2</v>
      </c>
      <c r="O36" s="6">
        <f>IF($H36=0,0,INT('NUMERO DE ECONOMIAS SES'!X36*'ECONOMIAS SOMENTE (SES)'!$M36))</f>
        <v>179</v>
      </c>
      <c r="P36" s="6">
        <f>IF($H36=0,0,INT('NUMERO DE ECONOMIAS SES'!Y36*'ECONOMIAS SOMENTE (SES)'!$M36))</f>
        <v>210</v>
      </c>
      <c r="Q36" s="6">
        <f>IF($H36=0,0,INT('NUMERO DE ECONOMIAS SES'!Z36*'ECONOMIAS SOMENTE (SES)'!$M36))</f>
        <v>241</v>
      </c>
      <c r="R36" s="6">
        <f>IF($H36=0,0,INT('NUMERO DE ECONOMIAS SES'!AA36*'ECONOMIAS SOMENTE (SES)'!$M36))</f>
        <v>243</v>
      </c>
    </row>
    <row r="37" spans="1:18" x14ac:dyDescent="0.25">
      <c r="A37" t="s">
        <v>248</v>
      </c>
      <c r="B37" s="1">
        <v>151</v>
      </c>
      <c r="C37" t="s">
        <v>249</v>
      </c>
      <c r="D37" s="14" t="s">
        <v>464</v>
      </c>
      <c r="E37" s="14" t="s">
        <v>460</v>
      </c>
      <c r="F37" s="5">
        <v>0</v>
      </c>
      <c r="G37" s="5">
        <v>0</v>
      </c>
      <c r="H37" s="5">
        <v>0</v>
      </c>
      <c r="J37" s="30" t="str">
        <f>IF(F37=0,"-",F37/'NUMERO DE ECONOMIAS SES'!E37)</f>
        <v>-</v>
      </c>
      <c r="K37" s="30" t="str">
        <f>IF(G37=0,"-",G37/'NUMERO DE ECONOMIAS SES'!F37)</f>
        <v>-</v>
      </c>
      <c r="L37" s="30" t="str">
        <f>IF(H37=0,"-",H37/'NUMERO DE ECONOMIAS SES'!G37)</f>
        <v>-</v>
      </c>
      <c r="M37" s="29" t="str">
        <f t="shared" si="0"/>
        <v>-</v>
      </c>
      <c r="O37" s="6">
        <f>IF($H37=0,0,INT('NUMERO DE ECONOMIAS SES'!X37*'ECONOMIAS SOMENTE (SES)'!$M37))</f>
        <v>0</v>
      </c>
      <c r="P37" s="6">
        <f>IF($H37=0,0,INT('NUMERO DE ECONOMIAS SES'!Y37*'ECONOMIAS SOMENTE (SES)'!$M37))</f>
        <v>0</v>
      </c>
      <c r="Q37" s="6">
        <f>IF($H37=0,0,INT('NUMERO DE ECONOMIAS SES'!Z37*'ECONOMIAS SOMENTE (SES)'!$M37))</f>
        <v>0</v>
      </c>
      <c r="R37" s="6">
        <f>IF($H37=0,0,INT('NUMERO DE ECONOMIAS SES'!AA37*'ECONOMIAS SOMENTE (SES)'!$M37))</f>
        <v>0</v>
      </c>
    </row>
    <row r="38" spans="1:18" x14ac:dyDescent="0.25">
      <c r="A38" t="s">
        <v>457</v>
      </c>
      <c r="B38" s="1">
        <v>85</v>
      </c>
      <c r="C38" t="s">
        <v>250</v>
      </c>
      <c r="D38" s="14" t="s">
        <v>464</v>
      </c>
      <c r="E38" s="14" t="s">
        <v>460</v>
      </c>
      <c r="F38" s="5">
        <v>946</v>
      </c>
      <c r="G38" s="5">
        <v>909</v>
      </c>
      <c r="H38" s="5">
        <v>943</v>
      </c>
      <c r="J38" s="30">
        <f>IF(F38=0,"-",F38/'NUMERO DE ECONOMIAS SES'!E38)</f>
        <v>0.10375082254880456</v>
      </c>
      <c r="K38" s="30">
        <f>IF(G38=0,"-",G38/'NUMERO DE ECONOMIAS SES'!F38)</f>
        <v>9.9257479799082768E-2</v>
      </c>
      <c r="L38" s="30">
        <f>IF(H38=0,"-",H38/'NUMERO DE ECONOMIAS SES'!G38)</f>
        <v>0.10201211596711381</v>
      </c>
      <c r="M38" s="29">
        <f t="shared" si="0"/>
        <v>0.10375082254880456</v>
      </c>
      <c r="O38" s="6">
        <f>IF($H38=0,0,INT('NUMERO DE ECONOMIAS SES'!X38*'ECONOMIAS SOMENTE (SES)'!$M38))</f>
        <v>969</v>
      </c>
      <c r="P38" s="6">
        <f>IF($H38=0,0,INT('NUMERO DE ECONOMIAS SES'!Y38*'ECONOMIAS SOMENTE (SES)'!$M38))</f>
        <v>979</v>
      </c>
      <c r="Q38" s="6">
        <f>IF($H38=0,0,INT('NUMERO DE ECONOMIAS SES'!Z38*'ECONOMIAS SOMENTE (SES)'!$M38))</f>
        <v>989</v>
      </c>
      <c r="R38" s="6">
        <f>IF($H38=0,0,INT('NUMERO DE ECONOMIAS SES'!AA38*'ECONOMIAS SOMENTE (SES)'!$M38))</f>
        <v>998</v>
      </c>
    </row>
    <row r="39" spans="1:18" x14ac:dyDescent="0.25">
      <c r="A39" t="s">
        <v>29</v>
      </c>
      <c r="B39" s="1">
        <v>269</v>
      </c>
      <c r="C39" t="s">
        <v>251</v>
      </c>
      <c r="D39" s="14" t="s">
        <v>465</v>
      </c>
      <c r="E39" s="14" t="s">
        <v>458</v>
      </c>
      <c r="F39" s="5">
        <v>0</v>
      </c>
      <c r="G39" s="5">
        <v>0</v>
      </c>
      <c r="H39" s="5">
        <v>0</v>
      </c>
      <c r="J39" s="30" t="str">
        <f>IF(F39=0,"-",F39/'NUMERO DE ECONOMIAS SES'!E39)</f>
        <v>-</v>
      </c>
      <c r="K39" s="30" t="str">
        <f>IF(G39=0,"-",G39/'NUMERO DE ECONOMIAS SES'!F39)</f>
        <v>-</v>
      </c>
      <c r="L39" s="30" t="str">
        <f>IF(H39=0,"-",H39/'NUMERO DE ECONOMIAS SES'!G39)</f>
        <v>-</v>
      </c>
      <c r="M39" s="29" t="str">
        <f t="shared" si="0"/>
        <v>-</v>
      </c>
      <c r="O39" s="6">
        <f>IF($H39=0,0,INT('NUMERO DE ECONOMIAS SES'!X39*'ECONOMIAS SOMENTE (SES)'!$M39))</f>
        <v>0</v>
      </c>
      <c r="P39" s="6">
        <f>IF($H39=0,0,INT('NUMERO DE ECONOMIAS SES'!Y39*'ECONOMIAS SOMENTE (SES)'!$M39))</f>
        <v>0</v>
      </c>
      <c r="Q39" s="6">
        <f>IF($H39=0,0,INT('NUMERO DE ECONOMIAS SES'!Z39*'ECONOMIAS SOMENTE (SES)'!$M39))</f>
        <v>0</v>
      </c>
      <c r="R39" s="6">
        <f>IF($H39=0,0,INT('NUMERO DE ECONOMIAS SES'!AA39*'ECONOMIAS SOMENTE (SES)'!$M39))</f>
        <v>0</v>
      </c>
    </row>
    <row r="40" spans="1:18" x14ac:dyDescent="0.25">
      <c r="A40" t="s">
        <v>30</v>
      </c>
      <c r="B40" s="1">
        <v>414</v>
      </c>
      <c r="C40" t="s">
        <v>252</v>
      </c>
      <c r="D40" s="14" t="s">
        <v>463</v>
      </c>
      <c r="E40" s="14" t="s">
        <v>458</v>
      </c>
      <c r="F40" s="5">
        <v>0</v>
      </c>
      <c r="G40" s="5">
        <v>0</v>
      </c>
      <c r="H40" s="5">
        <v>0</v>
      </c>
      <c r="J40" s="30" t="str">
        <f>IF(F40=0,"-",F40/'NUMERO DE ECONOMIAS SES'!E40)</f>
        <v>-</v>
      </c>
      <c r="K40" s="30" t="str">
        <f>IF(G40=0,"-",G40/'NUMERO DE ECONOMIAS SES'!F40)</f>
        <v>-</v>
      </c>
      <c r="L40" s="30" t="str">
        <f>IF(H40=0,"-",H40/'NUMERO DE ECONOMIAS SES'!G40)</f>
        <v>-</v>
      </c>
      <c r="M40" s="29" t="str">
        <f t="shared" si="0"/>
        <v>-</v>
      </c>
      <c r="O40" s="6">
        <f>IF($H40=0,0,INT('NUMERO DE ECONOMIAS SES'!X40*'ECONOMIAS SOMENTE (SES)'!$M40))</f>
        <v>0</v>
      </c>
      <c r="P40" s="6">
        <f>IF($H40=0,0,INT('NUMERO DE ECONOMIAS SES'!Y40*'ECONOMIAS SOMENTE (SES)'!$M40))</f>
        <v>0</v>
      </c>
      <c r="Q40" s="6">
        <f>IF($H40=0,0,INT('NUMERO DE ECONOMIAS SES'!Z40*'ECONOMIAS SOMENTE (SES)'!$M40))</f>
        <v>0</v>
      </c>
      <c r="R40" s="6">
        <f>IF($H40=0,0,INT('NUMERO DE ECONOMIAS SES'!AA40*'ECONOMIAS SOMENTE (SES)'!$M40))</f>
        <v>0</v>
      </c>
    </row>
    <row r="41" spans="1:18" x14ac:dyDescent="0.25">
      <c r="A41" t="s">
        <v>253</v>
      </c>
      <c r="B41" s="1">
        <v>152</v>
      </c>
      <c r="C41" t="s">
        <v>254</v>
      </c>
      <c r="D41" s="14" t="s">
        <v>463</v>
      </c>
      <c r="E41" s="14" t="s">
        <v>458</v>
      </c>
      <c r="F41" s="5">
        <v>0</v>
      </c>
      <c r="G41" s="5">
        <v>0</v>
      </c>
      <c r="H41" s="5">
        <v>0</v>
      </c>
      <c r="J41" s="30" t="str">
        <f>IF(F41=0,"-",F41/'NUMERO DE ECONOMIAS SES'!E41)</f>
        <v>-</v>
      </c>
      <c r="K41" s="30" t="str">
        <f>IF(G41=0,"-",G41/'NUMERO DE ECONOMIAS SES'!F41)</f>
        <v>-</v>
      </c>
      <c r="L41" s="30" t="str">
        <f>IF(H41=0,"-",H41/'NUMERO DE ECONOMIAS SES'!G41)</f>
        <v>-</v>
      </c>
      <c r="M41" s="29" t="str">
        <f t="shared" si="0"/>
        <v>-</v>
      </c>
      <c r="O41" s="6">
        <f>IF($H41=0,0,INT('NUMERO DE ECONOMIAS SES'!X41*'ECONOMIAS SOMENTE (SES)'!$M41))</f>
        <v>0</v>
      </c>
      <c r="P41" s="6">
        <f>IF($H41=0,0,INT('NUMERO DE ECONOMIAS SES'!Y41*'ECONOMIAS SOMENTE (SES)'!$M41))</f>
        <v>0</v>
      </c>
      <c r="Q41" s="6">
        <f>IF($H41=0,0,INT('NUMERO DE ECONOMIAS SES'!Z41*'ECONOMIAS SOMENTE (SES)'!$M41))</f>
        <v>0</v>
      </c>
      <c r="R41" s="6">
        <f>IF($H41=0,0,INT('NUMERO DE ECONOMIAS SES'!AA41*'ECONOMIAS SOMENTE (SES)'!$M41))</f>
        <v>0</v>
      </c>
    </row>
    <row r="42" spans="1:18" x14ac:dyDescent="0.25">
      <c r="A42" t="s">
        <v>255</v>
      </c>
      <c r="B42" s="1">
        <v>154</v>
      </c>
      <c r="C42" t="s">
        <v>256</v>
      </c>
      <c r="D42" s="14" t="s">
        <v>463</v>
      </c>
      <c r="E42" s="14" t="s">
        <v>460</v>
      </c>
      <c r="F42" s="5">
        <v>123</v>
      </c>
      <c r="G42" s="5">
        <v>167</v>
      </c>
      <c r="H42" s="5">
        <v>194</v>
      </c>
      <c r="J42" s="30">
        <f>IF(F42=0,"-",F42/'NUMERO DE ECONOMIAS SES'!E42)</f>
        <v>6.1685055165496487E-2</v>
      </c>
      <c r="K42" s="30">
        <f>IF(G42=0,"-",G42/'NUMERO DE ECONOMIAS SES'!F42)</f>
        <v>8.2673267326732677E-2</v>
      </c>
      <c r="L42" s="30">
        <f>IF(H42=0,"-",H42/'NUMERO DE ECONOMIAS SES'!G42)</f>
        <v>9.1986723565670933E-2</v>
      </c>
      <c r="M42" s="29">
        <f t="shared" si="0"/>
        <v>9.1986723565670933E-2</v>
      </c>
      <c r="O42" s="6">
        <f>IF($H42=0,0,INT('NUMERO DE ECONOMIAS SES'!X42*'ECONOMIAS SOMENTE (SES)'!$M42))</f>
        <v>196</v>
      </c>
      <c r="P42" s="6">
        <f>IF($H42=0,0,INT('NUMERO DE ECONOMIAS SES'!Y42*'ECONOMIAS SOMENTE (SES)'!$M42))</f>
        <v>198</v>
      </c>
      <c r="Q42" s="6">
        <f>IF($H42=0,0,INT('NUMERO DE ECONOMIAS SES'!Z42*'ECONOMIAS SOMENTE (SES)'!$M42))</f>
        <v>200</v>
      </c>
      <c r="R42" s="6">
        <f>IF($H42=0,0,INT('NUMERO DE ECONOMIAS SES'!AA42*'ECONOMIAS SOMENTE (SES)'!$M42))</f>
        <v>201</v>
      </c>
    </row>
    <row r="43" spans="1:18" x14ac:dyDescent="0.25">
      <c r="A43" t="s">
        <v>257</v>
      </c>
      <c r="B43" s="1">
        <v>401</v>
      </c>
      <c r="C43" t="s">
        <v>258</v>
      </c>
      <c r="D43" s="14" t="s">
        <v>464</v>
      </c>
      <c r="E43" s="14" t="s">
        <v>460</v>
      </c>
      <c r="F43" s="5">
        <v>0</v>
      </c>
      <c r="G43" s="5">
        <v>0</v>
      </c>
      <c r="H43" s="5">
        <v>0</v>
      </c>
      <c r="J43" s="30" t="str">
        <f>IF(F43=0,"-",F43/'NUMERO DE ECONOMIAS SES'!E43)</f>
        <v>-</v>
      </c>
      <c r="K43" s="30" t="str">
        <f>IF(G43=0,"-",G43/'NUMERO DE ECONOMIAS SES'!F43)</f>
        <v>-</v>
      </c>
      <c r="L43" s="30" t="str">
        <f>IF(H43=0,"-",H43/'NUMERO DE ECONOMIAS SES'!G43)</f>
        <v>-</v>
      </c>
      <c r="M43" s="29" t="str">
        <f t="shared" si="0"/>
        <v>-</v>
      </c>
      <c r="O43" s="6">
        <f>IF($H43=0,0,INT('NUMERO DE ECONOMIAS SES'!X43*'ECONOMIAS SOMENTE (SES)'!$M43))</f>
        <v>0</v>
      </c>
      <c r="P43" s="6">
        <f>IF($H43=0,0,INT('NUMERO DE ECONOMIAS SES'!Y43*'ECONOMIAS SOMENTE (SES)'!$M43))</f>
        <v>0</v>
      </c>
      <c r="Q43" s="6">
        <f>IF($H43=0,0,INT('NUMERO DE ECONOMIAS SES'!Z43*'ECONOMIAS SOMENTE (SES)'!$M43))</f>
        <v>0</v>
      </c>
      <c r="R43" s="6">
        <f>IF($H43=0,0,INT('NUMERO DE ECONOMIAS SES'!AA43*'ECONOMIAS SOMENTE (SES)'!$M43))</f>
        <v>0</v>
      </c>
    </row>
    <row r="44" spans="1:18" x14ac:dyDescent="0.25">
      <c r="A44" t="s">
        <v>259</v>
      </c>
      <c r="B44" s="1">
        <v>331</v>
      </c>
      <c r="C44" t="s">
        <v>260</v>
      </c>
      <c r="D44" s="14" t="s">
        <v>463</v>
      </c>
      <c r="E44" s="14" t="s">
        <v>459</v>
      </c>
      <c r="F44" s="5">
        <v>0</v>
      </c>
      <c r="G44" s="5">
        <v>0</v>
      </c>
      <c r="H44" s="5">
        <v>0</v>
      </c>
      <c r="J44" s="30" t="str">
        <f>IF(F44=0,"-",F44/'NUMERO DE ECONOMIAS SES'!E44)</f>
        <v>-</v>
      </c>
      <c r="K44" s="30" t="str">
        <f>IF(G44=0,"-",G44/'NUMERO DE ECONOMIAS SES'!F44)</f>
        <v>-</v>
      </c>
      <c r="L44" s="30" t="str">
        <f>IF(H44=0,"-",H44/'NUMERO DE ECONOMIAS SES'!G44)</f>
        <v>-</v>
      </c>
      <c r="M44" s="29" t="str">
        <f t="shared" si="0"/>
        <v>-</v>
      </c>
      <c r="O44" s="6">
        <f>IF($H44=0,0,INT('NUMERO DE ECONOMIAS SES'!X44*'ECONOMIAS SOMENTE (SES)'!$M44))</f>
        <v>0</v>
      </c>
      <c r="P44" s="6">
        <f>IF($H44=0,0,INT('NUMERO DE ECONOMIAS SES'!Y44*'ECONOMIAS SOMENTE (SES)'!$M44))</f>
        <v>0</v>
      </c>
      <c r="Q44" s="6">
        <f>IF($H44=0,0,INT('NUMERO DE ECONOMIAS SES'!Z44*'ECONOMIAS SOMENTE (SES)'!$M44))</f>
        <v>0</v>
      </c>
      <c r="R44" s="6">
        <f>IF($H44=0,0,INT('NUMERO DE ECONOMIAS SES'!AA44*'ECONOMIAS SOMENTE (SES)'!$M44))</f>
        <v>0</v>
      </c>
    </row>
    <row r="45" spans="1:18" x14ac:dyDescent="0.25">
      <c r="A45" t="s">
        <v>31</v>
      </c>
      <c r="B45" s="1">
        <v>66</v>
      </c>
      <c r="C45" t="s">
        <v>261</v>
      </c>
      <c r="D45" s="14" t="s">
        <v>463</v>
      </c>
      <c r="E45" s="14" t="s">
        <v>459</v>
      </c>
      <c r="F45" s="5">
        <v>0</v>
      </c>
      <c r="G45" s="5">
        <v>0</v>
      </c>
      <c r="H45" s="5">
        <v>0</v>
      </c>
      <c r="J45" s="30" t="str">
        <f>IF(F45=0,"-",F45/'NUMERO DE ECONOMIAS SES'!E45)</f>
        <v>-</v>
      </c>
      <c r="K45" s="30" t="str">
        <f>IF(G45=0,"-",G45/'NUMERO DE ECONOMIAS SES'!F45)</f>
        <v>-</v>
      </c>
      <c r="L45" s="30" t="str">
        <f>IF(H45=0,"-",H45/'NUMERO DE ECONOMIAS SES'!G45)</f>
        <v>-</v>
      </c>
      <c r="M45" s="29" t="str">
        <f t="shared" si="0"/>
        <v>-</v>
      </c>
      <c r="O45" s="6">
        <f>IF($H45=0,0,INT('NUMERO DE ECONOMIAS SES'!X45*'ECONOMIAS SOMENTE (SES)'!$M45))</f>
        <v>0</v>
      </c>
      <c r="P45" s="6">
        <f>IF($H45=0,0,INT('NUMERO DE ECONOMIAS SES'!Y45*'ECONOMIAS SOMENTE (SES)'!$M45))</f>
        <v>0</v>
      </c>
      <c r="Q45" s="6">
        <f>IF($H45=0,0,INT('NUMERO DE ECONOMIAS SES'!Z45*'ECONOMIAS SOMENTE (SES)'!$M45))</f>
        <v>0</v>
      </c>
      <c r="R45" s="6">
        <f>IF($H45=0,0,INT('NUMERO DE ECONOMIAS SES'!AA45*'ECONOMIAS SOMENTE (SES)'!$M45))</f>
        <v>0</v>
      </c>
    </row>
    <row r="46" spans="1:18" x14ac:dyDescent="0.25">
      <c r="A46" t="s">
        <v>32</v>
      </c>
      <c r="B46" s="1">
        <v>155</v>
      </c>
      <c r="C46" t="s">
        <v>262</v>
      </c>
      <c r="D46" s="14" t="s">
        <v>463</v>
      </c>
      <c r="E46" s="14" t="s">
        <v>460</v>
      </c>
      <c r="F46" s="5">
        <v>0</v>
      </c>
      <c r="G46" s="5">
        <v>0</v>
      </c>
      <c r="H46" s="5">
        <v>0</v>
      </c>
      <c r="J46" s="30" t="str">
        <f>IF(F46=0,"-",F46/'NUMERO DE ECONOMIAS SES'!E46)</f>
        <v>-</v>
      </c>
      <c r="K46" s="30" t="str">
        <f>IF(G46=0,"-",G46/'NUMERO DE ECONOMIAS SES'!F46)</f>
        <v>-</v>
      </c>
      <c r="L46" s="30" t="str">
        <f>IF(H46=0,"-",H46/'NUMERO DE ECONOMIAS SES'!G46)</f>
        <v>-</v>
      </c>
      <c r="M46" s="29" t="str">
        <f t="shared" si="0"/>
        <v>-</v>
      </c>
      <c r="O46" s="6">
        <f>IF($H46=0,0,INT('NUMERO DE ECONOMIAS SES'!X46*'ECONOMIAS SOMENTE (SES)'!$M46))</f>
        <v>0</v>
      </c>
      <c r="P46" s="6">
        <f>IF($H46=0,0,INT('NUMERO DE ECONOMIAS SES'!Y46*'ECONOMIAS SOMENTE (SES)'!$M46))</f>
        <v>0</v>
      </c>
      <c r="Q46" s="6">
        <f>IF($H46=0,0,INT('NUMERO DE ECONOMIAS SES'!Z46*'ECONOMIAS SOMENTE (SES)'!$M46))</f>
        <v>0</v>
      </c>
      <c r="R46" s="6">
        <f>IF($H46=0,0,INT('NUMERO DE ECONOMIAS SES'!AA46*'ECONOMIAS SOMENTE (SES)'!$M46))</f>
        <v>0</v>
      </c>
    </row>
    <row r="47" spans="1:18" x14ac:dyDescent="0.25">
      <c r="A47" t="s">
        <v>33</v>
      </c>
      <c r="B47" s="1">
        <v>125</v>
      </c>
      <c r="C47" t="s">
        <v>263</v>
      </c>
      <c r="D47" s="14" t="s">
        <v>463</v>
      </c>
      <c r="E47" s="14" t="s">
        <v>458</v>
      </c>
      <c r="F47" s="5">
        <v>137</v>
      </c>
      <c r="G47" s="5">
        <v>118</v>
      </c>
      <c r="H47" s="5">
        <v>116</v>
      </c>
      <c r="J47" s="30">
        <f>IF(F47=0,"-",F47/'NUMERO DE ECONOMIAS SES'!E47)</f>
        <v>7.3301230604601392E-2</v>
      </c>
      <c r="K47" s="30">
        <f>IF(G47=0,"-",G47/'NUMERO DE ECONOMIAS SES'!F47)</f>
        <v>6.2899786780383798E-2</v>
      </c>
      <c r="L47" s="30">
        <f>IF(H47=0,"-",H47/'NUMERO DE ECONOMIAS SES'!G47)</f>
        <v>6.1899679829242264E-2</v>
      </c>
      <c r="M47" s="29">
        <f t="shared" si="0"/>
        <v>7.3301230604601392E-2</v>
      </c>
      <c r="O47" s="6">
        <f>IF($H47=0,0,INT('NUMERO DE ECONOMIAS SES'!X47*'ECONOMIAS SOMENTE (SES)'!$M47))</f>
        <v>138</v>
      </c>
      <c r="P47" s="6">
        <f>IF($H47=0,0,INT('NUMERO DE ECONOMIAS SES'!Y47*'ECONOMIAS SOMENTE (SES)'!$M47))</f>
        <v>140</v>
      </c>
      <c r="Q47" s="6">
        <f>IF($H47=0,0,INT('NUMERO DE ECONOMIAS SES'!Z47*'ECONOMIAS SOMENTE (SES)'!$M47))</f>
        <v>141</v>
      </c>
      <c r="R47" s="6">
        <f>IF($H47=0,0,INT('NUMERO DE ECONOMIAS SES'!AA47*'ECONOMIAS SOMENTE (SES)'!$M47))</f>
        <v>142</v>
      </c>
    </row>
    <row r="48" spans="1:18" x14ac:dyDescent="0.25">
      <c r="A48" t="s">
        <v>264</v>
      </c>
      <c r="B48" s="1">
        <v>59</v>
      </c>
      <c r="C48" t="s">
        <v>265</v>
      </c>
      <c r="D48" s="14" t="s">
        <v>464</v>
      </c>
      <c r="E48" s="14" t="s">
        <v>460</v>
      </c>
      <c r="F48" s="5">
        <v>131</v>
      </c>
      <c r="G48" s="5">
        <v>132</v>
      </c>
      <c r="H48" s="5">
        <v>130</v>
      </c>
      <c r="J48" s="30">
        <f>IF(F48=0,"-",F48/'NUMERO DE ECONOMIAS SES'!E48)</f>
        <v>2.4665787987196385E-2</v>
      </c>
      <c r="K48" s="30">
        <f>IF(G48=0,"-",G48/'NUMERO DE ECONOMIAS SES'!F48)</f>
        <v>2.4705221785513758E-2</v>
      </c>
      <c r="L48" s="30">
        <f>IF(H48=0,"-",H48/'NUMERO DE ECONOMIAS SES'!G48)</f>
        <v>2.4132170038982735E-2</v>
      </c>
      <c r="M48" s="29">
        <f t="shared" si="0"/>
        <v>2.4705221785513758E-2</v>
      </c>
      <c r="O48" s="6">
        <f>IF($H48=0,0,INT('NUMERO DE ECONOMIAS SES'!X48*'ECONOMIAS SOMENTE (SES)'!$M48))</f>
        <v>134</v>
      </c>
      <c r="P48" s="6">
        <f>IF($H48=0,0,INT('NUMERO DE ECONOMIAS SES'!Y48*'ECONOMIAS SOMENTE (SES)'!$M48))</f>
        <v>135</v>
      </c>
      <c r="Q48" s="6">
        <f>IF($H48=0,0,INT('NUMERO DE ECONOMIAS SES'!Z48*'ECONOMIAS SOMENTE (SES)'!$M48))</f>
        <v>137</v>
      </c>
      <c r="R48" s="6">
        <f>IF($H48=0,0,INT('NUMERO DE ECONOMIAS SES'!AA48*'ECONOMIAS SOMENTE (SES)'!$M48))</f>
        <v>138</v>
      </c>
    </row>
    <row r="49" spans="1:18" x14ac:dyDescent="0.25">
      <c r="A49" t="s">
        <v>266</v>
      </c>
      <c r="B49" s="1">
        <v>8</v>
      </c>
      <c r="C49" t="s">
        <v>267</v>
      </c>
      <c r="D49" s="14" t="s">
        <v>464</v>
      </c>
      <c r="E49" s="14" t="s">
        <v>460</v>
      </c>
      <c r="F49" s="5">
        <v>22</v>
      </c>
      <c r="G49" s="5">
        <v>22</v>
      </c>
      <c r="H49" s="5">
        <v>23</v>
      </c>
      <c r="J49" s="30">
        <f>IF(F49=0,"-",F49/'NUMERO DE ECONOMIAS SES'!E49)</f>
        <v>3.6617842876165113E-3</v>
      </c>
      <c r="K49" s="30">
        <f>IF(G49=0,"-",G49/'NUMERO DE ECONOMIAS SES'!F49)</f>
        <v>3.6273701566364386E-3</v>
      </c>
      <c r="L49" s="30">
        <f>IF(H49=0,"-",H49/'NUMERO DE ECONOMIAS SES'!G49)</f>
        <v>3.747148908439231E-3</v>
      </c>
      <c r="M49" s="29">
        <f t="shared" si="0"/>
        <v>3.747148908439231E-3</v>
      </c>
      <c r="O49" s="6">
        <f>IF($H49=0,0,INT('NUMERO DE ECONOMIAS SES'!X49*'ECONOMIAS SOMENTE (SES)'!$M49))</f>
        <v>23</v>
      </c>
      <c r="P49" s="6">
        <f>IF($H49=0,0,INT('NUMERO DE ECONOMIAS SES'!Y49*'ECONOMIAS SOMENTE (SES)'!$M49))</f>
        <v>23</v>
      </c>
      <c r="Q49" s="6">
        <f>IF($H49=0,0,INT('NUMERO DE ECONOMIAS SES'!Z49*'ECONOMIAS SOMENTE (SES)'!$M49))</f>
        <v>23</v>
      </c>
      <c r="R49" s="6">
        <f>IF($H49=0,0,INT('NUMERO DE ECONOMIAS SES'!AA49*'ECONOMIAS SOMENTE (SES)'!$M49))</f>
        <v>23</v>
      </c>
    </row>
    <row r="50" spans="1:18" x14ac:dyDescent="0.25">
      <c r="A50" t="s">
        <v>268</v>
      </c>
      <c r="B50" s="1">
        <v>343</v>
      </c>
      <c r="C50" t="s">
        <v>269</v>
      </c>
      <c r="D50" s="14" t="s">
        <v>465</v>
      </c>
      <c r="E50" s="14" t="s">
        <v>458</v>
      </c>
      <c r="F50" s="5">
        <v>0</v>
      </c>
      <c r="G50" s="5">
        <v>0</v>
      </c>
      <c r="H50" s="5">
        <v>0</v>
      </c>
      <c r="J50" s="30" t="str">
        <f>IF(F50=0,"-",F50/'NUMERO DE ECONOMIAS SES'!E50)</f>
        <v>-</v>
      </c>
      <c r="K50" s="30" t="str">
        <f>IF(G50=0,"-",G50/'NUMERO DE ECONOMIAS SES'!F50)</f>
        <v>-</v>
      </c>
      <c r="L50" s="30" t="str">
        <f>IF(H50=0,"-",H50/'NUMERO DE ECONOMIAS SES'!G50)</f>
        <v>-</v>
      </c>
      <c r="M50" s="29" t="str">
        <f t="shared" si="0"/>
        <v>-</v>
      </c>
      <c r="O50" s="6">
        <f>IF($H50=0,0,INT('NUMERO DE ECONOMIAS SES'!X50*'ECONOMIAS SOMENTE (SES)'!$M50))</f>
        <v>0</v>
      </c>
      <c r="P50" s="6">
        <f>IF($H50=0,0,INT('NUMERO DE ECONOMIAS SES'!Y50*'ECONOMIAS SOMENTE (SES)'!$M50))</f>
        <v>0</v>
      </c>
      <c r="Q50" s="6">
        <f>IF($H50=0,0,INT('NUMERO DE ECONOMIAS SES'!Z50*'ECONOMIAS SOMENTE (SES)'!$M50))</f>
        <v>0</v>
      </c>
      <c r="R50" s="6">
        <f>IF($H50=0,0,INT('NUMERO DE ECONOMIAS SES'!AA50*'ECONOMIAS SOMENTE (SES)'!$M50))</f>
        <v>0</v>
      </c>
    </row>
    <row r="51" spans="1:18" x14ac:dyDescent="0.25">
      <c r="A51" t="s">
        <v>270</v>
      </c>
      <c r="B51" s="1">
        <v>157</v>
      </c>
      <c r="C51" t="s">
        <v>271</v>
      </c>
      <c r="D51" s="14" t="s">
        <v>463</v>
      </c>
      <c r="E51" s="14" t="s">
        <v>460</v>
      </c>
      <c r="F51" s="5">
        <v>0</v>
      </c>
      <c r="G51" s="5">
        <v>0</v>
      </c>
      <c r="H51" s="5">
        <v>0</v>
      </c>
      <c r="J51" s="30" t="str">
        <f>IF(F51=0,"-",F51/'NUMERO DE ECONOMIAS SES'!E51)</f>
        <v>-</v>
      </c>
      <c r="K51" s="30" t="str">
        <f>IF(G51=0,"-",G51/'NUMERO DE ECONOMIAS SES'!F51)</f>
        <v>-</v>
      </c>
      <c r="L51" s="30" t="str">
        <f>IF(H51=0,"-",H51/'NUMERO DE ECONOMIAS SES'!G51)</f>
        <v>-</v>
      </c>
      <c r="M51" s="29" t="str">
        <f t="shared" si="0"/>
        <v>-</v>
      </c>
      <c r="O51" s="6">
        <f>IF($H51=0,0,INT('NUMERO DE ECONOMIAS SES'!X51*'ECONOMIAS SOMENTE (SES)'!$M51))</f>
        <v>0</v>
      </c>
      <c r="P51" s="6">
        <f>IF($H51=0,0,INT('NUMERO DE ECONOMIAS SES'!Y51*'ECONOMIAS SOMENTE (SES)'!$M51))</f>
        <v>0</v>
      </c>
      <c r="Q51" s="6">
        <f>IF($H51=0,0,INT('NUMERO DE ECONOMIAS SES'!Z51*'ECONOMIAS SOMENTE (SES)'!$M51))</f>
        <v>0</v>
      </c>
      <c r="R51" s="6">
        <f>IF($H51=0,0,INT('NUMERO DE ECONOMIAS SES'!AA51*'ECONOMIAS SOMENTE (SES)'!$M51))</f>
        <v>0</v>
      </c>
    </row>
    <row r="52" spans="1:18" x14ac:dyDescent="0.25">
      <c r="A52" t="s">
        <v>272</v>
      </c>
      <c r="B52" s="1">
        <v>314</v>
      </c>
      <c r="C52" t="s">
        <v>273</v>
      </c>
      <c r="D52" s="14" t="s">
        <v>463</v>
      </c>
      <c r="E52" s="14" t="s">
        <v>459</v>
      </c>
      <c r="F52" s="5">
        <v>0</v>
      </c>
      <c r="G52" s="5">
        <v>0</v>
      </c>
      <c r="H52" s="5">
        <v>0</v>
      </c>
      <c r="J52" s="30" t="str">
        <f>IF(F52=0,"-",F52/'NUMERO DE ECONOMIAS SES'!E52)</f>
        <v>-</v>
      </c>
      <c r="K52" s="30" t="str">
        <f>IF(G52=0,"-",G52/'NUMERO DE ECONOMIAS SES'!F52)</f>
        <v>-</v>
      </c>
      <c r="L52" s="30" t="str">
        <f>IF(H52=0,"-",H52/'NUMERO DE ECONOMIAS SES'!G52)</f>
        <v>-</v>
      </c>
      <c r="M52" s="29" t="str">
        <f t="shared" si="0"/>
        <v>-</v>
      </c>
      <c r="O52" s="6">
        <f>IF($H52=0,0,INT('NUMERO DE ECONOMIAS SES'!X52*'ECONOMIAS SOMENTE (SES)'!$M52))</f>
        <v>0</v>
      </c>
      <c r="P52" s="6">
        <f>IF($H52=0,0,INT('NUMERO DE ECONOMIAS SES'!Y52*'ECONOMIAS SOMENTE (SES)'!$M52))</f>
        <v>0</v>
      </c>
      <c r="Q52" s="6">
        <f>IF($H52=0,0,INT('NUMERO DE ECONOMIAS SES'!Z52*'ECONOMIAS SOMENTE (SES)'!$M52))</f>
        <v>0</v>
      </c>
      <c r="R52" s="6">
        <f>IF($H52=0,0,INT('NUMERO DE ECONOMIAS SES'!AA52*'ECONOMIAS SOMENTE (SES)'!$M52))</f>
        <v>0</v>
      </c>
    </row>
    <row r="53" spans="1:18" x14ac:dyDescent="0.25">
      <c r="A53" t="s">
        <v>34</v>
      </c>
      <c r="B53" s="1">
        <v>100</v>
      </c>
      <c r="C53" t="s">
        <v>274</v>
      </c>
      <c r="D53" s="14" t="s">
        <v>463</v>
      </c>
      <c r="E53" s="14" t="s">
        <v>459</v>
      </c>
      <c r="F53" s="5">
        <v>0</v>
      </c>
      <c r="G53" s="5">
        <v>0</v>
      </c>
      <c r="H53" s="5">
        <v>0</v>
      </c>
      <c r="J53" s="30" t="str">
        <f>IF(F53=0,"-",F53/'NUMERO DE ECONOMIAS SES'!E53)</f>
        <v>-</v>
      </c>
      <c r="K53" s="30" t="str">
        <f>IF(G53=0,"-",G53/'NUMERO DE ECONOMIAS SES'!F53)</f>
        <v>-</v>
      </c>
      <c r="L53" s="30" t="str">
        <f>IF(H53=0,"-",H53/'NUMERO DE ECONOMIAS SES'!G53)</f>
        <v>-</v>
      </c>
      <c r="M53" s="29" t="str">
        <f t="shared" si="0"/>
        <v>-</v>
      </c>
      <c r="O53" s="6">
        <f>IF($H53=0,0,INT('NUMERO DE ECONOMIAS SES'!X53*'ECONOMIAS SOMENTE (SES)'!$M53))</f>
        <v>0</v>
      </c>
      <c r="P53" s="6">
        <f>IF($H53=0,0,INT('NUMERO DE ECONOMIAS SES'!Y53*'ECONOMIAS SOMENTE (SES)'!$M53))</f>
        <v>0</v>
      </c>
      <c r="Q53" s="6">
        <f>IF($H53=0,0,INT('NUMERO DE ECONOMIAS SES'!Z53*'ECONOMIAS SOMENTE (SES)'!$M53))</f>
        <v>0</v>
      </c>
      <c r="R53" s="6">
        <f>IF($H53=0,0,INT('NUMERO DE ECONOMIAS SES'!AA53*'ECONOMIAS SOMENTE (SES)'!$M53))</f>
        <v>0</v>
      </c>
    </row>
    <row r="54" spans="1:18" x14ac:dyDescent="0.25">
      <c r="A54" t="s">
        <v>35</v>
      </c>
      <c r="B54" s="1">
        <v>115</v>
      </c>
      <c r="C54" t="s">
        <v>275</v>
      </c>
      <c r="D54" s="14" t="s">
        <v>463</v>
      </c>
      <c r="E54" s="14" t="s">
        <v>459</v>
      </c>
      <c r="F54" s="5">
        <v>0</v>
      </c>
      <c r="G54" s="5">
        <v>0</v>
      </c>
      <c r="H54" s="5">
        <v>0</v>
      </c>
      <c r="J54" s="30" t="str">
        <f>IF(F54=0,"-",F54/'NUMERO DE ECONOMIAS SES'!E54)</f>
        <v>-</v>
      </c>
      <c r="K54" s="30" t="str">
        <f>IF(G54=0,"-",G54/'NUMERO DE ECONOMIAS SES'!F54)</f>
        <v>-</v>
      </c>
      <c r="L54" s="30" t="str">
        <f>IF(H54=0,"-",H54/'NUMERO DE ECONOMIAS SES'!G54)</f>
        <v>-</v>
      </c>
      <c r="M54" s="29" t="str">
        <f t="shared" si="0"/>
        <v>-</v>
      </c>
      <c r="O54" s="6">
        <f>IF($H54=0,0,INT('NUMERO DE ECONOMIAS SES'!X54*'ECONOMIAS SOMENTE (SES)'!$M54))</f>
        <v>0</v>
      </c>
      <c r="P54" s="6">
        <f>IF($H54=0,0,INT('NUMERO DE ECONOMIAS SES'!Y54*'ECONOMIAS SOMENTE (SES)'!$M54))</f>
        <v>0</v>
      </c>
      <c r="Q54" s="6">
        <f>IF($H54=0,0,INT('NUMERO DE ECONOMIAS SES'!Z54*'ECONOMIAS SOMENTE (SES)'!$M54))</f>
        <v>0</v>
      </c>
      <c r="R54" s="6">
        <f>IF($H54=0,0,INT('NUMERO DE ECONOMIAS SES'!AA54*'ECONOMIAS SOMENTE (SES)'!$M54))</f>
        <v>0</v>
      </c>
    </row>
    <row r="55" spans="1:18" x14ac:dyDescent="0.25">
      <c r="A55" t="s">
        <v>36</v>
      </c>
      <c r="B55" s="1">
        <v>311</v>
      </c>
      <c r="C55" t="s">
        <v>276</v>
      </c>
      <c r="D55" s="14" t="s">
        <v>465</v>
      </c>
      <c r="E55" s="14" t="s">
        <v>458</v>
      </c>
      <c r="F55" s="5">
        <v>0</v>
      </c>
      <c r="G55" s="5">
        <v>0</v>
      </c>
      <c r="H55" s="5">
        <v>0</v>
      </c>
      <c r="J55" s="30" t="str">
        <f>IF(F55=0,"-",F55/'NUMERO DE ECONOMIAS SES'!E55)</f>
        <v>-</v>
      </c>
      <c r="K55" s="30" t="str">
        <f>IF(G55=0,"-",G55/'NUMERO DE ECONOMIAS SES'!F55)</f>
        <v>-</v>
      </c>
      <c r="L55" s="30" t="str">
        <f>IF(H55=0,"-",H55/'NUMERO DE ECONOMIAS SES'!G55)</f>
        <v>-</v>
      </c>
      <c r="M55" s="29" t="str">
        <f t="shared" si="0"/>
        <v>-</v>
      </c>
      <c r="O55" s="6">
        <f>IF($H55=0,0,INT('NUMERO DE ECONOMIAS SES'!X55*'ECONOMIAS SOMENTE (SES)'!$M55))</f>
        <v>0</v>
      </c>
      <c r="P55" s="6">
        <f>IF($H55=0,0,INT('NUMERO DE ECONOMIAS SES'!Y55*'ECONOMIAS SOMENTE (SES)'!$M55))</f>
        <v>0</v>
      </c>
      <c r="Q55" s="6">
        <f>IF($H55=0,0,INT('NUMERO DE ECONOMIAS SES'!Z55*'ECONOMIAS SOMENTE (SES)'!$M55))</f>
        <v>0</v>
      </c>
      <c r="R55" s="6">
        <f>IF($H55=0,0,INT('NUMERO DE ECONOMIAS SES'!AA55*'ECONOMIAS SOMENTE (SES)'!$M55))</f>
        <v>0</v>
      </c>
    </row>
    <row r="56" spans="1:18" x14ac:dyDescent="0.25">
      <c r="A56" t="s">
        <v>37</v>
      </c>
      <c r="B56" s="1">
        <v>50</v>
      </c>
      <c r="C56" t="s">
        <v>277</v>
      </c>
      <c r="D56" s="14" t="s">
        <v>463</v>
      </c>
      <c r="E56" s="14" t="s">
        <v>459</v>
      </c>
      <c r="F56" s="5">
        <v>125</v>
      </c>
      <c r="G56" s="5">
        <v>123</v>
      </c>
      <c r="H56" s="5">
        <v>122</v>
      </c>
      <c r="J56" s="30">
        <f>IF(F56=0,"-",F56/'NUMERO DE ECONOMIAS SES'!E56)</f>
        <v>1.9744116253356498E-2</v>
      </c>
      <c r="K56" s="30">
        <f>IF(G56=0,"-",G56/'NUMERO DE ECONOMIAS SES'!F56)</f>
        <v>1.9013757922399135E-2</v>
      </c>
      <c r="L56" s="30">
        <f>IF(H56=0,"-",H56/'NUMERO DE ECONOMIAS SES'!G56)</f>
        <v>1.8529769137302553E-2</v>
      </c>
      <c r="M56" s="29">
        <f t="shared" si="0"/>
        <v>1.9744116253356498E-2</v>
      </c>
      <c r="O56" s="6">
        <f>IF($H56=0,0,INT('NUMERO DE ECONOMIAS SES'!X56*'ECONOMIAS SOMENTE (SES)'!$M56))</f>
        <v>131</v>
      </c>
      <c r="P56" s="6">
        <f>IF($H56=0,0,INT('NUMERO DE ECONOMIAS SES'!Y56*'ECONOMIAS SOMENTE (SES)'!$M56))</f>
        <v>132</v>
      </c>
      <c r="Q56" s="6">
        <f>IF($H56=0,0,INT('NUMERO DE ECONOMIAS SES'!Z56*'ECONOMIAS SOMENTE (SES)'!$M56))</f>
        <v>134</v>
      </c>
      <c r="R56" s="6">
        <f>IF($H56=0,0,INT('NUMERO DE ECONOMIAS SES'!AA56*'ECONOMIAS SOMENTE (SES)'!$M56))</f>
        <v>135</v>
      </c>
    </row>
    <row r="57" spans="1:18" x14ac:dyDescent="0.25">
      <c r="A57" t="s">
        <v>38</v>
      </c>
      <c r="B57" s="1">
        <v>356</v>
      </c>
      <c r="C57" t="s">
        <v>278</v>
      </c>
      <c r="D57" s="14" t="s">
        <v>463</v>
      </c>
      <c r="E57" s="14" t="s">
        <v>458</v>
      </c>
      <c r="F57" s="5">
        <v>0</v>
      </c>
      <c r="G57" s="5">
        <v>0</v>
      </c>
      <c r="H57" s="5">
        <v>0</v>
      </c>
      <c r="J57" s="30" t="str">
        <f>IF(F57=0,"-",F57/'NUMERO DE ECONOMIAS SES'!E57)</f>
        <v>-</v>
      </c>
      <c r="K57" s="30" t="str">
        <f>IF(G57=0,"-",G57/'NUMERO DE ECONOMIAS SES'!F57)</f>
        <v>-</v>
      </c>
      <c r="L57" s="30" t="str">
        <f>IF(H57=0,"-",H57/'NUMERO DE ECONOMIAS SES'!G57)</f>
        <v>-</v>
      </c>
      <c r="M57" s="29" t="str">
        <f t="shared" si="0"/>
        <v>-</v>
      </c>
      <c r="O57" s="6">
        <f>IF($H57=0,0,INT('NUMERO DE ECONOMIAS SES'!X57*'ECONOMIAS SOMENTE (SES)'!$M57))</f>
        <v>0</v>
      </c>
      <c r="P57" s="6">
        <f>IF($H57=0,0,INT('NUMERO DE ECONOMIAS SES'!Y57*'ECONOMIAS SOMENTE (SES)'!$M57))</f>
        <v>0</v>
      </c>
      <c r="Q57" s="6">
        <f>IF($H57=0,0,INT('NUMERO DE ECONOMIAS SES'!Z57*'ECONOMIAS SOMENTE (SES)'!$M57))</f>
        <v>0</v>
      </c>
      <c r="R57" s="6">
        <f>IF($H57=0,0,INT('NUMERO DE ECONOMIAS SES'!AA57*'ECONOMIAS SOMENTE (SES)'!$M57))</f>
        <v>0</v>
      </c>
    </row>
    <row r="58" spans="1:18" x14ac:dyDescent="0.25">
      <c r="A58" t="s">
        <v>39</v>
      </c>
      <c r="B58" s="1">
        <v>81</v>
      </c>
      <c r="C58" t="s">
        <v>279</v>
      </c>
      <c r="D58" s="14" t="s">
        <v>463</v>
      </c>
      <c r="E58" s="14" t="s">
        <v>458</v>
      </c>
      <c r="F58" s="5">
        <v>0</v>
      </c>
      <c r="G58" s="5">
        <v>0</v>
      </c>
      <c r="H58" s="5">
        <v>0</v>
      </c>
      <c r="J58" s="30" t="str">
        <f>IF(F58=0,"-",F58/'NUMERO DE ECONOMIAS SES'!E58)</f>
        <v>-</v>
      </c>
      <c r="K58" s="30" t="str">
        <f>IF(G58=0,"-",G58/'NUMERO DE ECONOMIAS SES'!F58)</f>
        <v>-</v>
      </c>
      <c r="L58" s="30" t="str">
        <f>IF(H58=0,"-",H58/'NUMERO DE ECONOMIAS SES'!G58)</f>
        <v>-</v>
      </c>
      <c r="M58" s="29" t="str">
        <f t="shared" si="0"/>
        <v>-</v>
      </c>
      <c r="O58" s="6">
        <f>IF($H58=0,0,INT('NUMERO DE ECONOMIAS SES'!X58*'ECONOMIAS SOMENTE (SES)'!$M58))</f>
        <v>0</v>
      </c>
      <c r="P58" s="6">
        <f>IF($H58=0,0,INT('NUMERO DE ECONOMIAS SES'!Y58*'ECONOMIAS SOMENTE (SES)'!$M58))</f>
        <v>0</v>
      </c>
      <c r="Q58" s="6">
        <f>IF($H58=0,0,INT('NUMERO DE ECONOMIAS SES'!Z58*'ECONOMIAS SOMENTE (SES)'!$M58))</f>
        <v>0</v>
      </c>
      <c r="R58" s="6">
        <f>IF($H58=0,0,INT('NUMERO DE ECONOMIAS SES'!AA58*'ECONOMIAS SOMENTE (SES)'!$M58))</f>
        <v>0</v>
      </c>
    </row>
    <row r="59" spans="1:18" x14ac:dyDescent="0.25">
      <c r="A59" t="s">
        <v>40</v>
      </c>
      <c r="B59" s="1">
        <v>307</v>
      </c>
      <c r="C59" t="s">
        <v>280</v>
      </c>
      <c r="D59" s="14" t="s">
        <v>463</v>
      </c>
      <c r="E59" s="14" t="s">
        <v>460</v>
      </c>
      <c r="F59" s="5">
        <v>0</v>
      </c>
      <c r="G59" s="5">
        <v>0</v>
      </c>
      <c r="H59" s="5">
        <v>0</v>
      </c>
      <c r="J59" s="30" t="str">
        <f>IF(F59=0,"-",F59/'NUMERO DE ECONOMIAS SES'!E59)</f>
        <v>-</v>
      </c>
      <c r="K59" s="30" t="str">
        <f>IF(G59=0,"-",G59/'NUMERO DE ECONOMIAS SES'!F59)</f>
        <v>-</v>
      </c>
      <c r="L59" s="30" t="str">
        <f>IF(H59=0,"-",H59/'NUMERO DE ECONOMIAS SES'!G59)</f>
        <v>-</v>
      </c>
      <c r="M59" s="29" t="str">
        <f t="shared" si="0"/>
        <v>-</v>
      </c>
      <c r="O59" s="6">
        <f>IF($H59=0,0,INT('NUMERO DE ECONOMIAS SES'!X59*'ECONOMIAS SOMENTE (SES)'!$M59))</f>
        <v>0</v>
      </c>
      <c r="P59" s="6">
        <f>IF($H59=0,0,INT('NUMERO DE ECONOMIAS SES'!Y59*'ECONOMIAS SOMENTE (SES)'!$M59))</f>
        <v>0</v>
      </c>
      <c r="Q59" s="6">
        <f>IF($H59=0,0,INT('NUMERO DE ECONOMIAS SES'!Z59*'ECONOMIAS SOMENTE (SES)'!$M59))</f>
        <v>0</v>
      </c>
      <c r="R59" s="6">
        <f>IF($H59=0,0,INT('NUMERO DE ECONOMIAS SES'!AA59*'ECONOMIAS SOMENTE (SES)'!$M59))</f>
        <v>0</v>
      </c>
    </row>
    <row r="60" spans="1:18" x14ac:dyDescent="0.25">
      <c r="A60" t="s">
        <v>41</v>
      </c>
      <c r="B60" s="1">
        <v>58</v>
      </c>
      <c r="C60" t="s">
        <v>281</v>
      </c>
      <c r="D60" s="14" t="s">
        <v>465</v>
      </c>
      <c r="E60" s="14" t="s">
        <v>458</v>
      </c>
      <c r="F60" s="5">
        <v>0</v>
      </c>
      <c r="G60" s="5">
        <v>0</v>
      </c>
      <c r="H60" s="5">
        <v>0</v>
      </c>
      <c r="J60" s="30" t="str">
        <f>IF(F60=0,"-",F60/'NUMERO DE ECONOMIAS SES'!E60)</f>
        <v>-</v>
      </c>
      <c r="K60" s="30" t="str">
        <f>IF(G60=0,"-",G60/'NUMERO DE ECONOMIAS SES'!F60)</f>
        <v>-</v>
      </c>
      <c r="L60" s="30" t="str">
        <f>IF(H60=0,"-",H60/'NUMERO DE ECONOMIAS SES'!G60)</f>
        <v>-</v>
      </c>
      <c r="M60" s="29" t="str">
        <f t="shared" si="0"/>
        <v>-</v>
      </c>
      <c r="O60" s="6">
        <f>IF($H60=0,0,INT('NUMERO DE ECONOMIAS SES'!X60*'ECONOMIAS SOMENTE (SES)'!$M60))</f>
        <v>0</v>
      </c>
      <c r="P60" s="6">
        <f>IF($H60=0,0,INT('NUMERO DE ECONOMIAS SES'!Y60*'ECONOMIAS SOMENTE (SES)'!$M60))</f>
        <v>0</v>
      </c>
      <c r="Q60" s="6">
        <f>IF($H60=0,0,INT('NUMERO DE ECONOMIAS SES'!Z60*'ECONOMIAS SOMENTE (SES)'!$M60))</f>
        <v>0</v>
      </c>
      <c r="R60" s="6">
        <f>IF($H60=0,0,INT('NUMERO DE ECONOMIAS SES'!AA60*'ECONOMIAS SOMENTE (SES)'!$M60))</f>
        <v>0</v>
      </c>
    </row>
    <row r="61" spans="1:18" x14ac:dyDescent="0.25">
      <c r="A61" t="s">
        <v>42</v>
      </c>
      <c r="B61" s="1">
        <v>158</v>
      </c>
      <c r="C61" t="s">
        <v>282</v>
      </c>
      <c r="D61" s="14" t="s">
        <v>463</v>
      </c>
      <c r="E61" s="14" t="s">
        <v>459</v>
      </c>
      <c r="F61" s="5">
        <v>0</v>
      </c>
      <c r="G61" s="5">
        <v>0</v>
      </c>
      <c r="H61" s="5">
        <v>0</v>
      </c>
      <c r="J61" s="30" t="str">
        <f>IF(F61=0,"-",F61/'NUMERO DE ECONOMIAS SES'!E61)</f>
        <v>-</v>
      </c>
      <c r="K61" s="30" t="str">
        <f>IF(G61=0,"-",G61/'NUMERO DE ECONOMIAS SES'!F61)</f>
        <v>-</v>
      </c>
      <c r="L61" s="30" t="str">
        <f>IF(H61=0,"-",H61/'NUMERO DE ECONOMIAS SES'!G61)</f>
        <v>-</v>
      </c>
      <c r="M61" s="29" t="str">
        <f t="shared" si="0"/>
        <v>-</v>
      </c>
      <c r="O61" s="6">
        <f>IF($H61=0,0,INT('NUMERO DE ECONOMIAS SES'!X61*'ECONOMIAS SOMENTE (SES)'!$M61))</f>
        <v>0</v>
      </c>
      <c r="P61" s="6">
        <f>IF($H61=0,0,INT('NUMERO DE ECONOMIAS SES'!Y61*'ECONOMIAS SOMENTE (SES)'!$M61))</f>
        <v>0</v>
      </c>
      <c r="Q61" s="6">
        <f>IF($H61=0,0,INT('NUMERO DE ECONOMIAS SES'!Z61*'ECONOMIAS SOMENTE (SES)'!$M61))</f>
        <v>0</v>
      </c>
      <c r="R61" s="6">
        <f>IF($H61=0,0,INT('NUMERO DE ECONOMIAS SES'!AA61*'ECONOMIAS SOMENTE (SES)'!$M61))</f>
        <v>0</v>
      </c>
    </row>
    <row r="62" spans="1:18" x14ac:dyDescent="0.25">
      <c r="A62" t="s">
        <v>43</v>
      </c>
      <c r="B62" s="1">
        <v>56</v>
      </c>
      <c r="C62" t="s">
        <v>283</v>
      </c>
      <c r="D62" s="14" t="s">
        <v>463</v>
      </c>
      <c r="E62" s="14" t="s">
        <v>458</v>
      </c>
      <c r="F62" s="5">
        <v>81</v>
      </c>
      <c r="G62" s="5">
        <v>107</v>
      </c>
      <c r="H62" s="5">
        <v>103</v>
      </c>
      <c r="J62" s="30">
        <f>IF(F62=0,"-",F62/'NUMERO DE ECONOMIAS SES'!E62)</f>
        <v>8.9780536466415421E-3</v>
      </c>
      <c r="K62" s="30">
        <f>IF(G62=0,"-",G62/'NUMERO DE ECONOMIAS SES'!F62)</f>
        <v>1.1510327022375215E-2</v>
      </c>
      <c r="L62" s="30">
        <f>IF(H62=0,"-",H62/'NUMERO DE ECONOMIAS SES'!G62)</f>
        <v>1.0927222575854021E-2</v>
      </c>
      <c r="M62" s="29">
        <f t="shared" si="0"/>
        <v>1.1510327022375215E-2</v>
      </c>
      <c r="O62" s="6">
        <f>IF($H62=0,0,INT('NUMERO DE ECONOMIAS SES'!X62*'ECONOMIAS SOMENTE (SES)'!$M62))</f>
        <v>109</v>
      </c>
      <c r="P62" s="6">
        <f>IF($H62=0,0,INT('NUMERO DE ECONOMIAS SES'!Y62*'ECONOMIAS SOMENTE (SES)'!$M62))</f>
        <v>110</v>
      </c>
      <c r="Q62" s="6">
        <f>IF($H62=0,0,INT('NUMERO DE ECONOMIAS SES'!Z62*'ECONOMIAS SOMENTE (SES)'!$M62))</f>
        <v>111</v>
      </c>
      <c r="R62" s="6">
        <f>IF($H62=0,0,INT('NUMERO DE ECONOMIAS SES'!AA62*'ECONOMIAS SOMENTE (SES)'!$M62))</f>
        <v>112</v>
      </c>
    </row>
    <row r="63" spans="1:18" x14ac:dyDescent="0.25">
      <c r="A63" t="s">
        <v>44</v>
      </c>
      <c r="B63" s="1">
        <v>270</v>
      </c>
      <c r="C63" t="s">
        <v>284</v>
      </c>
      <c r="D63" s="14" t="s">
        <v>463</v>
      </c>
      <c r="E63" s="14" t="s">
        <v>460</v>
      </c>
      <c r="F63" s="5">
        <v>0</v>
      </c>
      <c r="G63" s="5">
        <v>0</v>
      </c>
      <c r="H63" s="5">
        <v>0</v>
      </c>
      <c r="J63" s="30" t="str">
        <f>IF(F63=0,"-",F63/'NUMERO DE ECONOMIAS SES'!E63)</f>
        <v>-</v>
      </c>
      <c r="K63" s="30" t="str">
        <f>IF(G63=0,"-",G63/'NUMERO DE ECONOMIAS SES'!F63)</f>
        <v>-</v>
      </c>
      <c r="L63" s="30" t="str">
        <f>IF(H63=0,"-",H63/'NUMERO DE ECONOMIAS SES'!G63)</f>
        <v>-</v>
      </c>
      <c r="M63" s="29" t="str">
        <f t="shared" si="0"/>
        <v>-</v>
      </c>
      <c r="O63" s="6">
        <f>IF($H63=0,0,INT('NUMERO DE ECONOMIAS SES'!X63*'ECONOMIAS SOMENTE (SES)'!$M63))</f>
        <v>0</v>
      </c>
      <c r="P63" s="6">
        <f>IF($H63=0,0,INT('NUMERO DE ECONOMIAS SES'!Y63*'ECONOMIAS SOMENTE (SES)'!$M63))</f>
        <v>0</v>
      </c>
      <c r="Q63" s="6">
        <f>IF($H63=0,0,INT('NUMERO DE ECONOMIAS SES'!Z63*'ECONOMIAS SOMENTE (SES)'!$M63))</f>
        <v>0</v>
      </c>
      <c r="R63" s="6">
        <f>IF($H63=0,0,INT('NUMERO DE ECONOMIAS SES'!AA63*'ECONOMIAS SOMENTE (SES)'!$M63))</f>
        <v>0</v>
      </c>
    </row>
    <row r="64" spans="1:18" x14ac:dyDescent="0.25">
      <c r="A64" t="s">
        <v>45</v>
      </c>
      <c r="B64" s="1">
        <v>281</v>
      </c>
      <c r="C64" t="s">
        <v>285</v>
      </c>
      <c r="D64" s="14" t="s">
        <v>463</v>
      </c>
      <c r="E64" s="14" t="s">
        <v>459</v>
      </c>
      <c r="F64" s="5">
        <v>23</v>
      </c>
      <c r="G64" s="5">
        <v>20</v>
      </c>
      <c r="H64" s="5">
        <v>16</v>
      </c>
      <c r="J64" s="30">
        <f>IF(F64=0,"-",F64/'NUMERO DE ECONOMIAS SES'!E64)</f>
        <v>1.9534567691523695E-3</v>
      </c>
      <c r="K64" s="30">
        <f>IF(G64=0,"-",G64/'NUMERO DE ECONOMIAS SES'!F64)</f>
        <v>1.6820857863751051E-3</v>
      </c>
      <c r="L64" s="30">
        <f>IF(H64=0,"-",H64/'NUMERO DE ECONOMIAS SES'!G64)</f>
        <v>1.3480495408206251E-3</v>
      </c>
      <c r="M64" s="29">
        <f t="shared" si="0"/>
        <v>1.9534567691523695E-3</v>
      </c>
      <c r="O64" s="6">
        <f>IF($H64=0,0,INT('NUMERO DE ECONOMIAS SES'!X64*'ECONOMIAS SOMENTE (SES)'!$M64))</f>
        <v>23</v>
      </c>
      <c r="P64" s="6">
        <f>IF($H64=0,0,INT('NUMERO DE ECONOMIAS SES'!Y64*'ECONOMIAS SOMENTE (SES)'!$M64))</f>
        <v>25</v>
      </c>
      <c r="Q64" s="6">
        <f>IF($H64=0,0,INT('NUMERO DE ECONOMIAS SES'!Z64*'ECONOMIAS SOMENTE (SES)'!$M64))</f>
        <v>26</v>
      </c>
      <c r="R64" s="6">
        <f>IF($H64=0,0,INT('NUMERO DE ECONOMIAS SES'!AA64*'ECONOMIAS SOMENTE (SES)'!$M64))</f>
        <v>28</v>
      </c>
    </row>
    <row r="65" spans="1:18" x14ac:dyDescent="0.25">
      <c r="A65" t="s">
        <v>46</v>
      </c>
      <c r="B65" s="1">
        <v>276</v>
      </c>
      <c r="C65" t="s">
        <v>286</v>
      </c>
      <c r="D65" s="14" t="s">
        <v>463</v>
      </c>
      <c r="E65" s="14" t="s">
        <v>459</v>
      </c>
      <c r="F65" s="5">
        <v>0</v>
      </c>
      <c r="G65" s="5">
        <v>0</v>
      </c>
      <c r="H65" s="5">
        <v>0</v>
      </c>
      <c r="J65" s="30" t="str">
        <f>IF(F65=0,"-",F65/'NUMERO DE ECONOMIAS SES'!E65)</f>
        <v>-</v>
      </c>
      <c r="K65" s="30" t="str">
        <f>IF(G65=0,"-",G65/'NUMERO DE ECONOMIAS SES'!F65)</f>
        <v>-</v>
      </c>
      <c r="L65" s="30" t="str">
        <f>IF(H65=0,"-",H65/'NUMERO DE ECONOMIAS SES'!G65)</f>
        <v>-</v>
      </c>
      <c r="M65" s="29" t="str">
        <f t="shared" si="0"/>
        <v>-</v>
      </c>
      <c r="O65" s="6">
        <f>IF($H65=0,0,INT('NUMERO DE ECONOMIAS SES'!X65*'ECONOMIAS SOMENTE (SES)'!$M65))</f>
        <v>0</v>
      </c>
      <c r="P65" s="6">
        <f>IF($H65=0,0,INT('NUMERO DE ECONOMIAS SES'!Y65*'ECONOMIAS SOMENTE (SES)'!$M65))</f>
        <v>0</v>
      </c>
      <c r="Q65" s="6">
        <f>IF($H65=0,0,INT('NUMERO DE ECONOMIAS SES'!Z65*'ECONOMIAS SOMENTE (SES)'!$M65))</f>
        <v>0</v>
      </c>
      <c r="R65" s="6">
        <f>IF($H65=0,0,INT('NUMERO DE ECONOMIAS SES'!AA65*'ECONOMIAS SOMENTE (SES)'!$M65))</f>
        <v>0</v>
      </c>
    </row>
    <row r="66" spans="1:18" x14ac:dyDescent="0.25">
      <c r="A66" t="s">
        <v>47</v>
      </c>
      <c r="B66" s="1">
        <v>160</v>
      </c>
      <c r="C66" t="s">
        <v>287</v>
      </c>
      <c r="D66" s="14" t="s">
        <v>463</v>
      </c>
      <c r="E66" s="14" t="s">
        <v>460</v>
      </c>
      <c r="F66" s="5">
        <v>0</v>
      </c>
      <c r="G66" s="5">
        <v>0</v>
      </c>
      <c r="H66" s="5">
        <v>0</v>
      </c>
      <c r="J66" s="30" t="str">
        <f>IF(F66=0,"-",F66/'NUMERO DE ECONOMIAS SES'!E66)</f>
        <v>-</v>
      </c>
      <c r="K66" s="30" t="str">
        <f>IF(G66=0,"-",G66/'NUMERO DE ECONOMIAS SES'!F66)</f>
        <v>-</v>
      </c>
      <c r="L66" s="30" t="str">
        <f>IF(H66=0,"-",H66/'NUMERO DE ECONOMIAS SES'!G66)</f>
        <v>-</v>
      </c>
      <c r="M66" s="29" t="str">
        <f t="shared" si="0"/>
        <v>-</v>
      </c>
      <c r="O66" s="6">
        <f>IF($H66=0,0,INT('NUMERO DE ECONOMIAS SES'!X66*'ECONOMIAS SOMENTE (SES)'!$M66))</f>
        <v>0</v>
      </c>
      <c r="P66" s="6">
        <f>IF($H66=0,0,INT('NUMERO DE ECONOMIAS SES'!Y66*'ECONOMIAS SOMENTE (SES)'!$M66))</f>
        <v>0</v>
      </c>
      <c r="Q66" s="6">
        <f>IF($H66=0,0,INT('NUMERO DE ECONOMIAS SES'!Z66*'ECONOMIAS SOMENTE (SES)'!$M66))</f>
        <v>0</v>
      </c>
      <c r="R66" s="6">
        <f>IF($H66=0,0,INT('NUMERO DE ECONOMIAS SES'!AA66*'ECONOMIAS SOMENTE (SES)'!$M66))</f>
        <v>0</v>
      </c>
    </row>
    <row r="67" spans="1:18" x14ac:dyDescent="0.25">
      <c r="A67" t="s">
        <v>48</v>
      </c>
      <c r="B67" s="1">
        <v>69</v>
      </c>
      <c r="C67" t="s">
        <v>288</v>
      </c>
      <c r="D67" s="14" t="s">
        <v>463</v>
      </c>
      <c r="E67" s="14" t="s">
        <v>459</v>
      </c>
      <c r="F67" s="5">
        <v>48</v>
      </c>
      <c r="G67" s="5">
        <v>46</v>
      </c>
      <c r="H67" s="5">
        <v>45</v>
      </c>
      <c r="J67" s="30">
        <f>IF(F67=0,"-",F67/'NUMERO DE ECONOMIAS SES'!E67)</f>
        <v>1.5852047556142668E-2</v>
      </c>
      <c r="K67" s="30">
        <f>IF(G67=0,"-",G67/'NUMERO DE ECONOMIAS SES'!F67)</f>
        <v>1.5091863517060367E-2</v>
      </c>
      <c r="L67" s="30">
        <f>IF(H67=0,"-",H67/'NUMERO DE ECONOMIAS SES'!G67)</f>
        <v>1.4634146341463415E-2</v>
      </c>
      <c r="M67" s="29">
        <f t="shared" si="0"/>
        <v>1.5852047556142668E-2</v>
      </c>
      <c r="O67" s="6">
        <f>IF($H67=0,0,INT('NUMERO DE ECONOMIAS SES'!X67*'ECONOMIAS SOMENTE (SES)'!$M67))</f>
        <v>49</v>
      </c>
      <c r="P67" s="6">
        <f>IF($H67=0,0,INT('NUMERO DE ECONOMIAS SES'!Y67*'ECONOMIAS SOMENTE (SES)'!$M67))</f>
        <v>49</v>
      </c>
      <c r="Q67" s="6">
        <f>IF($H67=0,0,INT('NUMERO DE ECONOMIAS SES'!Z67*'ECONOMIAS SOMENTE (SES)'!$M67))</f>
        <v>50</v>
      </c>
      <c r="R67" s="6">
        <f>IF($H67=0,0,INT('NUMERO DE ECONOMIAS SES'!AA67*'ECONOMIAS SOMENTE (SES)'!$M67))</f>
        <v>50</v>
      </c>
    </row>
    <row r="68" spans="1:18" x14ac:dyDescent="0.25">
      <c r="A68" t="s">
        <v>49</v>
      </c>
      <c r="B68" s="1">
        <v>23</v>
      </c>
      <c r="C68" t="s">
        <v>289</v>
      </c>
      <c r="D68" s="14" t="s">
        <v>463</v>
      </c>
      <c r="E68" s="14" t="s">
        <v>459</v>
      </c>
      <c r="F68" s="5">
        <v>108</v>
      </c>
      <c r="G68" s="5">
        <v>121</v>
      </c>
      <c r="H68" s="5">
        <v>113</v>
      </c>
      <c r="J68" s="30">
        <f>IF(F68=0,"-",F68/'NUMERO DE ECONOMIAS SES'!E68)</f>
        <v>1.2359807736324101E-2</v>
      </c>
      <c r="K68" s="30">
        <f>IF(G68=0,"-",G68/'NUMERO DE ECONOMIAS SES'!F68)</f>
        <v>1.3667683271207501E-2</v>
      </c>
      <c r="L68" s="30">
        <f>IF(H68=0,"-",H68/'NUMERO DE ECONOMIAS SES'!G68)</f>
        <v>1.2749633307006658E-2</v>
      </c>
      <c r="M68" s="29">
        <f t="shared" si="0"/>
        <v>1.3667683271207501E-2</v>
      </c>
      <c r="O68" s="6">
        <f>IF($H68=0,0,INT('NUMERO DE ECONOMIAS SES'!X68*'ECONOMIAS SOMENTE (SES)'!$M68))</f>
        <v>133</v>
      </c>
      <c r="P68" s="6">
        <f>IF($H68=0,0,INT('NUMERO DE ECONOMIAS SES'!Y68*'ECONOMIAS SOMENTE (SES)'!$M68))</f>
        <v>146</v>
      </c>
      <c r="Q68" s="6">
        <f>IF($H68=0,0,INT('NUMERO DE ECONOMIAS SES'!Z68*'ECONOMIAS SOMENTE (SES)'!$M68))</f>
        <v>158</v>
      </c>
      <c r="R68" s="6">
        <f>IF($H68=0,0,INT('NUMERO DE ECONOMIAS SES'!AA68*'ECONOMIAS SOMENTE (SES)'!$M68))</f>
        <v>160</v>
      </c>
    </row>
    <row r="69" spans="1:18" x14ac:dyDescent="0.25">
      <c r="A69" t="s">
        <v>50</v>
      </c>
      <c r="B69" s="1">
        <v>42</v>
      </c>
      <c r="C69" t="s">
        <v>290</v>
      </c>
      <c r="D69" s="14" t="s">
        <v>463</v>
      </c>
      <c r="E69" s="14" t="s">
        <v>459</v>
      </c>
      <c r="F69" s="5">
        <v>0</v>
      </c>
      <c r="G69" s="5">
        <v>0</v>
      </c>
      <c r="H69" s="5">
        <v>0</v>
      </c>
      <c r="J69" s="30" t="str">
        <f>IF(F69=0,"-",F69/'NUMERO DE ECONOMIAS SES'!E69)</f>
        <v>-</v>
      </c>
      <c r="K69" s="30" t="str">
        <f>IF(G69=0,"-",G69/'NUMERO DE ECONOMIAS SES'!F69)</f>
        <v>-</v>
      </c>
      <c r="L69" s="30" t="str">
        <f>IF(H69=0,"-",H69/'NUMERO DE ECONOMIAS SES'!G69)</f>
        <v>-</v>
      </c>
      <c r="M69" s="29" t="str">
        <f t="shared" si="0"/>
        <v>-</v>
      </c>
      <c r="O69" s="6">
        <f>IF($H69=0,0,INT('NUMERO DE ECONOMIAS SES'!X69*'ECONOMIAS SOMENTE (SES)'!$M69))</f>
        <v>0</v>
      </c>
      <c r="P69" s="6">
        <f>IF($H69=0,0,INT('NUMERO DE ECONOMIAS SES'!Y69*'ECONOMIAS SOMENTE (SES)'!$M69))</f>
        <v>0</v>
      </c>
      <c r="Q69" s="6">
        <f>IF($H69=0,0,INT('NUMERO DE ECONOMIAS SES'!Z69*'ECONOMIAS SOMENTE (SES)'!$M69))</f>
        <v>0</v>
      </c>
      <c r="R69" s="6">
        <f>IF($H69=0,0,INT('NUMERO DE ECONOMIAS SES'!AA69*'ECONOMIAS SOMENTE (SES)'!$M69))</f>
        <v>0</v>
      </c>
    </row>
    <row r="70" spans="1:18" x14ac:dyDescent="0.25">
      <c r="A70" t="s">
        <v>51</v>
      </c>
      <c r="B70" s="1">
        <v>162</v>
      </c>
      <c r="C70" t="s">
        <v>291</v>
      </c>
      <c r="D70" s="14" t="s">
        <v>463</v>
      </c>
      <c r="E70" s="14" t="s">
        <v>458</v>
      </c>
      <c r="F70" s="5">
        <v>0</v>
      </c>
      <c r="G70" s="5">
        <v>0</v>
      </c>
      <c r="H70" s="5">
        <v>0</v>
      </c>
      <c r="J70" s="30" t="str">
        <f>IF(F70=0,"-",F70/'NUMERO DE ECONOMIAS SES'!E70)</f>
        <v>-</v>
      </c>
      <c r="K70" s="30" t="str">
        <f>IF(G70=0,"-",G70/'NUMERO DE ECONOMIAS SES'!F70)</f>
        <v>-</v>
      </c>
      <c r="L70" s="30" t="str">
        <f>IF(H70=0,"-",H70/'NUMERO DE ECONOMIAS SES'!G70)</f>
        <v>-</v>
      </c>
      <c r="M70" s="29" t="str">
        <f t="shared" si="0"/>
        <v>-</v>
      </c>
      <c r="O70" s="6">
        <f>IF($H70=0,0,INT('NUMERO DE ECONOMIAS SES'!X70*'ECONOMIAS SOMENTE (SES)'!$M70))</f>
        <v>0</v>
      </c>
      <c r="P70" s="6">
        <f>IF($H70=0,0,INT('NUMERO DE ECONOMIAS SES'!Y70*'ECONOMIAS SOMENTE (SES)'!$M70))</f>
        <v>0</v>
      </c>
      <c r="Q70" s="6">
        <f>IF($H70=0,0,INT('NUMERO DE ECONOMIAS SES'!Z70*'ECONOMIAS SOMENTE (SES)'!$M70))</f>
        <v>0</v>
      </c>
      <c r="R70" s="6">
        <f>IF($H70=0,0,INT('NUMERO DE ECONOMIAS SES'!AA70*'ECONOMIAS SOMENTE (SES)'!$M70))</f>
        <v>0</v>
      </c>
    </row>
    <row r="71" spans="1:18" x14ac:dyDescent="0.25">
      <c r="A71" t="s">
        <v>52</v>
      </c>
      <c r="B71" s="1">
        <v>121</v>
      </c>
      <c r="C71" t="s">
        <v>292</v>
      </c>
      <c r="D71" s="14" t="s">
        <v>464</v>
      </c>
      <c r="E71" s="14" t="s">
        <v>460</v>
      </c>
      <c r="F71" s="5">
        <v>0</v>
      </c>
      <c r="G71" s="5">
        <v>0</v>
      </c>
      <c r="H71" s="5">
        <v>0</v>
      </c>
      <c r="J71" s="30" t="str">
        <f>IF(F71=0,"-",F71/'NUMERO DE ECONOMIAS SES'!E71)</f>
        <v>-</v>
      </c>
      <c r="K71" s="30" t="str">
        <f>IF(G71=0,"-",G71/'NUMERO DE ECONOMIAS SES'!F71)</f>
        <v>-</v>
      </c>
      <c r="L71" s="30" t="str">
        <f>IF(H71=0,"-",H71/'NUMERO DE ECONOMIAS SES'!G71)</f>
        <v>-</v>
      </c>
      <c r="M71" s="29" t="str">
        <f t="shared" ref="M71:M134" si="1">IF(H71=0,"-",MAX(J71:L71))</f>
        <v>-</v>
      </c>
      <c r="O71" s="6">
        <f>IF($H71=0,0,INT('NUMERO DE ECONOMIAS SES'!X71*'ECONOMIAS SOMENTE (SES)'!$M71))</f>
        <v>0</v>
      </c>
      <c r="P71" s="6">
        <f>IF($H71=0,0,INT('NUMERO DE ECONOMIAS SES'!Y71*'ECONOMIAS SOMENTE (SES)'!$M71))</f>
        <v>0</v>
      </c>
      <c r="Q71" s="6">
        <f>IF($H71=0,0,INT('NUMERO DE ECONOMIAS SES'!Z71*'ECONOMIAS SOMENTE (SES)'!$M71))</f>
        <v>0</v>
      </c>
      <c r="R71" s="6">
        <f>IF($H71=0,0,INT('NUMERO DE ECONOMIAS SES'!AA71*'ECONOMIAS SOMENTE (SES)'!$M71))</f>
        <v>0</v>
      </c>
    </row>
    <row r="72" spans="1:18" x14ac:dyDescent="0.25">
      <c r="A72" t="s">
        <v>53</v>
      </c>
      <c r="B72" s="1">
        <v>84</v>
      </c>
      <c r="C72" t="s">
        <v>293</v>
      </c>
      <c r="D72" s="14" t="s">
        <v>463</v>
      </c>
      <c r="E72" s="14" t="s">
        <v>459</v>
      </c>
      <c r="F72" s="5">
        <v>0</v>
      </c>
      <c r="G72" s="5">
        <v>0</v>
      </c>
      <c r="H72" s="5">
        <v>0</v>
      </c>
      <c r="J72" s="30" t="str">
        <f>IF(F72=0,"-",F72/'NUMERO DE ECONOMIAS SES'!E72)</f>
        <v>-</v>
      </c>
      <c r="K72" s="30" t="str">
        <f>IF(G72=0,"-",G72/'NUMERO DE ECONOMIAS SES'!F72)</f>
        <v>-</v>
      </c>
      <c r="L72" s="30" t="str">
        <f>IF(H72=0,"-",H72/'NUMERO DE ECONOMIAS SES'!G72)</f>
        <v>-</v>
      </c>
      <c r="M72" s="29" t="str">
        <f t="shared" si="1"/>
        <v>-</v>
      </c>
      <c r="O72" s="6">
        <f>IF($H72=0,0,INT('NUMERO DE ECONOMIAS SES'!X72*'ECONOMIAS SOMENTE (SES)'!$M72))</f>
        <v>0</v>
      </c>
      <c r="P72" s="6">
        <f>IF($H72=0,0,INT('NUMERO DE ECONOMIAS SES'!Y72*'ECONOMIAS SOMENTE (SES)'!$M72))</f>
        <v>0</v>
      </c>
      <c r="Q72" s="6">
        <f>IF($H72=0,0,INT('NUMERO DE ECONOMIAS SES'!Z72*'ECONOMIAS SOMENTE (SES)'!$M72))</f>
        <v>0</v>
      </c>
      <c r="R72" s="6">
        <f>IF($H72=0,0,INT('NUMERO DE ECONOMIAS SES'!AA72*'ECONOMIAS SOMENTE (SES)'!$M72))</f>
        <v>0</v>
      </c>
    </row>
    <row r="73" spans="1:18" x14ac:dyDescent="0.25">
      <c r="A73" t="s">
        <v>54</v>
      </c>
      <c r="B73" s="1">
        <v>163</v>
      </c>
      <c r="C73" t="s">
        <v>294</v>
      </c>
      <c r="D73" s="14" t="s">
        <v>463</v>
      </c>
      <c r="E73" s="14" t="s">
        <v>459</v>
      </c>
      <c r="F73" s="5">
        <v>0</v>
      </c>
      <c r="G73" s="5">
        <v>0</v>
      </c>
      <c r="H73" s="5">
        <v>0</v>
      </c>
      <c r="J73" s="30" t="str">
        <f>IF(F73=0,"-",F73/'NUMERO DE ECONOMIAS SES'!E73)</f>
        <v>-</v>
      </c>
      <c r="K73" s="30" t="str">
        <f>IF(G73=0,"-",G73/'NUMERO DE ECONOMIAS SES'!F73)</f>
        <v>-</v>
      </c>
      <c r="L73" s="30" t="str">
        <f>IF(H73=0,"-",H73/'NUMERO DE ECONOMIAS SES'!G73)</f>
        <v>-</v>
      </c>
      <c r="M73" s="29" t="str">
        <f t="shared" si="1"/>
        <v>-</v>
      </c>
      <c r="O73" s="6">
        <f>IF($H73=0,0,INT('NUMERO DE ECONOMIAS SES'!X73*'ECONOMIAS SOMENTE (SES)'!$M73))</f>
        <v>0</v>
      </c>
      <c r="P73" s="6">
        <f>IF($H73=0,0,INT('NUMERO DE ECONOMIAS SES'!Y73*'ECONOMIAS SOMENTE (SES)'!$M73))</f>
        <v>0</v>
      </c>
      <c r="Q73" s="6">
        <f>IF($H73=0,0,INT('NUMERO DE ECONOMIAS SES'!Z73*'ECONOMIAS SOMENTE (SES)'!$M73))</f>
        <v>0</v>
      </c>
      <c r="R73" s="6">
        <f>IF($H73=0,0,INT('NUMERO DE ECONOMIAS SES'!AA73*'ECONOMIAS SOMENTE (SES)'!$M73))</f>
        <v>0</v>
      </c>
    </row>
    <row r="74" spans="1:18" x14ac:dyDescent="0.25">
      <c r="A74" t="s">
        <v>55</v>
      </c>
      <c r="B74" s="1">
        <v>164</v>
      </c>
      <c r="C74" t="s">
        <v>295</v>
      </c>
      <c r="D74" s="14" t="s">
        <v>465</v>
      </c>
      <c r="E74" s="14" t="s">
        <v>458</v>
      </c>
      <c r="F74" s="5">
        <v>0</v>
      </c>
      <c r="G74" s="5">
        <v>0</v>
      </c>
      <c r="H74" s="5">
        <v>0</v>
      </c>
      <c r="J74" s="30" t="str">
        <f>IF(F74=0,"-",F74/'NUMERO DE ECONOMIAS SES'!E74)</f>
        <v>-</v>
      </c>
      <c r="K74" s="30" t="str">
        <f>IF(G74=0,"-",G74/'NUMERO DE ECONOMIAS SES'!F74)</f>
        <v>-</v>
      </c>
      <c r="L74" s="30" t="str">
        <f>IF(H74=0,"-",H74/'NUMERO DE ECONOMIAS SES'!G74)</f>
        <v>-</v>
      </c>
      <c r="M74" s="29" t="str">
        <f t="shared" si="1"/>
        <v>-</v>
      </c>
      <c r="O74" s="6">
        <f>IF($H74=0,0,INT('NUMERO DE ECONOMIAS SES'!X74*'ECONOMIAS SOMENTE (SES)'!$M74))</f>
        <v>0</v>
      </c>
      <c r="P74" s="6">
        <f>IF($H74=0,0,INT('NUMERO DE ECONOMIAS SES'!Y74*'ECONOMIAS SOMENTE (SES)'!$M74))</f>
        <v>0</v>
      </c>
      <c r="Q74" s="6">
        <f>IF($H74=0,0,INT('NUMERO DE ECONOMIAS SES'!Z74*'ECONOMIAS SOMENTE (SES)'!$M74))</f>
        <v>0</v>
      </c>
      <c r="R74" s="6">
        <f>IF($H74=0,0,INT('NUMERO DE ECONOMIAS SES'!AA74*'ECONOMIAS SOMENTE (SES)'!$M74))</f>
        <v>0</v>
      </c>
    </row>
    <row r="75" spans="1:18" x14ac:dyDescent="0.25">
      <c r="A75" t="s">
        <v>56</v>
      </c>
      <c r="B75" s="1">
        <v>165</v>
      </c>
      <c r="C75" t="s">
        <v>296</v>
      </c>
      <c r="D75" s="14" t="s">
        <v>463</v>
      </c>
      <c r="E75" s="14" t="s">
        <v>459</v>
      </c>
      <c r="F75" s="5">
        <v>0</v>
      </c>
      <c r="G75" s="5">
        <v>0</v>
      </c>
      <c r="H75" s="5">
        <v>0</v>
      </c>
      <c r="J75" s="30" t="str">
        <f>IF(F75=0,"-",F75/'NUMERO DE ECONOMIAS SES'!E75)</f>
        <v>-</v>
      </c>
      <c r="K75" s="30" t="str">
        <f>IF(G75=0,"-",G75/'NUMERO DE ECONOMIAS SES'!F75)</f>
        <v>-</v>
      </c>
      <c r="L75" s="30" t="str">
        <f>IF(H75=0,"-",H75/'NUMERO DE ECONOMIAS SES'!G75)</f>
        <v>-</v>
      </c>
      <c r="M75" s="29" t="str">
        <f t="shared" si="1"/>
        <v>-</v>
      </c>
      <c r="O75" s="6">
        <f>IF($H75=0,0,INT('NUMERO DE ECONOMIAS SES'!X75*'ECONOMIAS SOMENTE (SES)'!$M75))</f>
        <v>0</v>
      </c>
      <c r="P75" s="6">
        <f>IF($H75=0,0,INT('NUMERO DE ECONOMIAS SES'!Y75*'ECONOMIAS SOMENTE (SES)'!$M75))</f>
        <v>0</v>
      </c>
      <c r="Q75" s="6">
        <f>IF($H75=0,0,INT('NUMERO DE ECONOMIAS SES'!Z75*'ECONOMIAS SOMENTE (SES)'!$M75))</f>
        <v>0</v>
      </c>
      <c r="R75" s="6">
        <f>IF($H75=0,0,INT('NUMERO DE ECONOMIAS SES'!AA75*'ECONOMIAS SOMENTE (SES)'!$M75))</f>
        <v>0</v>
      </c>
    </row>
    <row r="76" spans="1:18" x14ac:dyDescent="0.25">
      <c r="A76" t="s">
        <v>57</v>
      </c>
      <c r="B76" s="1">
        <v>166</v>
      </c>
      <c r="C76" t="s">
        <v>297</v>
      </c>
      <c r="D76" s="14" t="s">
        <v>463</v>
      </c>
      <c r="E76" s="14" t="s">
        <v>460</v>
      </c>
      <c r="F76" s="5">
        <v>0</v>
      </c>
      <c r="G76" s="5">
        <v>0</v>
      </c>
      <c r="H76" s="5">
        <v>0</v>
      </c>
      <c r="J76" s="30" t="str">
        <f>IF(F76=0,"-",F76/'NUMERO DE ECONOMIAS SES'!E76)</f>
        <v>-</v>
      </c>
      <c r="K76" s="30" t="str">
        <f>IF(G76=0,"-",G76/'NUMERO DE ECONOMIAS SES'!F76)</f>
        <v>-</v>
      </c>
      <c r="L76" s="30" t="str">
        <f>IF(H76=0,"-",H76/'NUMERO DE ECONOMIAS SES'!G76)</f>
        <v>-</v>
      </c>
      <c r="M76" s="29" t="str">
        <f t="shared" si="1"/>
        <v>-</v>
      </c>
      <c r="O76" s="6">
        <f>IF($H76=0,0,INT('NUMERO DE ECONOMIAS SES'!X76*'ECONOMIAS SOMENTE (SES)'!$M76))</f>
        <v>0</v>
      </c>
      <c r="P76" s="6">
        <f>IF($H76=0,0,INT('NUMERO DE ECONOMIAS SES'!Y76*'ECONOMIAS SOMENTE (SES)'!$M76))</f>
        <v>0</v>
      </c>
      <c r="Q76" s="6">
        <f>IF($H76=0,0,INT('NUMERO DE ECONOMIAS SES'!Z76*'ECONOMIAS SOMENTE (SES)'!$M76))</f>
        <v>0</v>
      </c>
      <c r="R76" s="6">
        <f>IF($H76=0,0,INT('NUMERO DE ECONOMIAS SES'!AA76*'ECONOMIAS SOMENTE (SES)'!$M76))</f>
        <v>0</v>
      </c>
    </row>
    <row r="77" spans="1:18" x14ac:dyDescent="0.25">
      <c r="A77" t="s">
        <v>58</v>
      </c>
      <c r="B77" s="1">
        <v>174</v>
      </c>
      <c r="C77" t="s">
        <v>298</v>
      </c>
      <c r="D77" s="14" t="s">
        <v>463</v>
      </c>
      <c r="E77" s="14" t="s">
        <v>459</v>
      </c>
      <c r="F77" s="5">
        <v>0</v>
      </c>
      <c r="G77" s="5">
        <v>0</v>
      </c>
      <c r="H77" s="5">
        <v>0</v>
      </c>
      <c r="J77" s="30" t="str">
        <f>IF(F77=0,"-",F77/'NUMERO DE ECONOMIAS SES'!E77)</f>
        <v>-</v>
      </c>
      <c r="K77" s="30" t="str">
        <f>IF(G77=0,"-",G77/'NUMERO DE ECONOMIAS SES'!F77)</f>
        <v>-</v>
      </c>
      <c r="L77" s="30" t="str">
        <f>IF(H77=0,"-",H77/'NUMERO DE ECONOMIAS SES'!G77)</f>
        <v>-</v>
      </c>
      <c r="M77" s="29" t="str">
        <f t="shared" si="1"/>
        <v>-</v>
      </c>
      <c r="O77" s="6">
        <f>IF($H77=0,0,INT('NUMERO DE ECONOMIAS SES'!X77*'ECONOMIAS SOMENTE (SES)'!$M77))</f>
        <v>0</v>
      </c>
      <c r="P77" s="6">
        <f>IF($H77=0,0,INT('NUMERO DE ECONOMIAS SES'!Y77*'ECONOMIAS SOMENTE (SES)'!$M77))</f>
        <v>0</v>
      </c>
      <c r="Q77" s="6">
        <f>IF($H77=0,0,INT('NUMERO DE ECONOMIAS SES'!Z77*'ECONOMIAS SOMENTE (SES)'!$M77))</f>
        <v>0</v>
      </c>
      <c r="R77" s="6">
        <f>IF($H77=0,0,INT('NUMERO DE ECONOMIAS SES'!AA77*'ECONOMIAS SOMENTE (SES)'!$M77))</f>
        <v>0</v>
      </c>
    </row>
    <row r="78" spans="1:18" x14ac:dyDescent="0.25">
      <c r="A78" t="s">
        <v>59</v>
      </c>
      <c r="B78" s="1">
        <v>124</v>
      </c>
      <c r="C78" t="s">
        <v>299</v>
      </c>
      <c r="D78" s="14" t="s">
        <v>464</v>
      </c>
      <c r="E78" s="14" t="s">
        <v>460</v>
      </c>
      <c r="F78" s="5">
        <v>0</v>
      </c>
      <c r="G78" s="5">
        <v>0</v>
      </c>
      <c r="H78" s="5">
        <v>0</v>
      </c>
      <c r="J78" s="30" t="str">
        <f>IF(F78=0,"-",F78/'NUMERO DE ECONOMIAS SES'!E78)</f>
        <v>-</v>
      </c>
      <c r="K78" s="30" t="str">
        <f>IF(G78=0,"-",G78/'NUMERO DE ECONOMIAS SES'!F78)</f>
        <v>-</v>
      </c>
      <c r="L78" s="30" t="str">
        <f>IF(H78=0,"-",H78/'NUMERO DE ECONOMIAS SES'!G78)</f>
        <v>-</v>
      </c>
      <c r="M78" s="29" t="str">
        <f t="shared" si="1"/>
        <v>-</v>
      </c>
      <c r="O78" s="6">
        <f>IF($H78=0,0,INT('NUMERO DE ECONOMIAS SES'!X78*'ECONOMIAS SOMENTE (SES)'!$M78))</f>
        <v>0</v>
      </c>
      <c r="P78" s="6">
        <f>IF($H78=0,0,INT('NUMERO DE ECONOMIAS SES'!Y78*'ECONOMIAS SOMENTE (SES)'!$M78))</f>
        <v>0</v>
      </c>
      <c r="Q78" s="6">
        <f>IF($H78=0,0,INT('NUMERO DE ECONOMIAS SES'!Z78*'ECONOMIAS SOMENTE (SES)'!$M78))</f>
        <v>0</v>
      </c>
      <c r="R78" s="6">
        <f>IF($H78=0,0,INT('NUMERO DE ECONOMIAS SES'!AA78*'ECONOMIAS SOMENTE (SES)'!$M78))</f>
        <v>0</v>
      </c>
    </row>
    <row r="79" spans="1:18" x14ac:dyDescent="0.25">
      <c r="A79" t="s">
        <v>60</v>
      </c>
      <c r="B79" s="1">
        <v>370</v>
      </c>
      <c r="C79" t="s">
        <v>300</v>
      </c>
      <c r="D79" s="14" t="s">
        <v>463</v>
      </c>
      <c r="E79" s="14" t="s">
        <v>460</v>
      </c>
      <c r="F79" s="5">
        <v>0</v>
      </c>
      <c r="G79" s="5">
        <v>0</v>
      </c>
      <c r="H79" s="5">
        <v>0</v>
      </c>
      <c r="J79" s="30" t="str">
        <f>IF(F79=0,"-",F79/'NUMERO DE ECONOMIAS SES'!E79)</f>
        <v>-</v>
      </c>
      <c r="K79" s="30" t="str">
        <f>IF(G79=0,"-",G79/'NUMERO DE ECONOMIAS SES'!F79)</f>
        <v>-</v>
      </c>
      <c r="L79" s="30" t="str">
        <f>IF(H79=0,"-",H79/'NUMERO DE ECONOMIAS SES'!G79)</f>
        <v>-</v>
      </c>
      <c r="M79" s="29" t="str">
        <f t="shared" si="1"/>
        <v>-</v>
      </c>
      <c r="O79" s="6">
        <f>IF($H79=0,0,INT('NUMERO DE ECONOMIAS SES'!X79*'ECONOMIAS SOMENTE (SES)'!$M79))</f>
        <v>0</v>
      </c>
      <c r="P79" s="6">
        <f>IF($H79=0,0,INT('NUMERO DE ECONOMIAS SES'!Y79*'ECONOMIAS SOMENTE (SES)'!$M79))</f>
        <v>0</v>
      </c>
      <c r="Q79" s="6">
        <f>IF($H79=0,0,INT('NUMERO DE ECONOMIAS SES'!Z79*'ECONOMIAS SOMENTE (SES)'!$M79))</f>
        <v>0</v>
      </c>
      <c r="R79" s="6">
        <f>IF($H79=0,0,INT('NUMERO DE ECONOMIAS SES'!AA79*'ECONOMIAS SOMENTE (SES)'!$M79))</f>
        <v>0</v>
      </c>
    </row>
    <row r="80" spans="1:18" x14ac:dyDescent="0.25">
      <c r="A80" t="s">
        <v>61</v>
      </c>
      <c r="B80" s="1">
        <v>169</v>
      </c>
      <c r="C80" t="s">
        <v>301</v>
      </c>
      <c r="D80" s="14" t="s">
        <v>463</v>
      </c>
      <c r="E80" s="14" t="s">
        <v>460</v>
      </c>
      <c r="F80" s="5">
        <v>171</v>
      </c>
      <c r="G80" s="5">
        <v>173</v>
      </c>
      <c r="H80" s="5">
        <v>165</v>
      </c>
      <c r="J80" s="30">
        <f>IF(F80=0,"-",F80/'NUMERO DE ECONOMIAS SES'!E80)</f>
        <v>3.3490011750881316E-2</v>
      </c>
      <c r="K80" s="30">
        <f>IF(G80=0,"-",G80/'NUMERO DE ECONOMIAS SES'!F80)</f>
        <v>3.3690360272638754E-2</v>
      </c>
      <c r="L80" s="30">
        <f>IF(H80=0,"-",H80/'NUMERO DE ECONOMIAS SES'!G80)</f>
        <v>3.1884057971014491E-2</v>
      </c>
      <c r="M80" s="29">
        <f t="shared" si="1"/>
        <v>3.3690360272638754E-2</v>
      </c>
      <c r="O80" s="6">
        <f>IF($H80=0,0,INT('NUMERO DE ECONOMIAS SES'!X80*'ECONOMIAS SOMENTE (SES)'!$M80))</f>
        <v>176</v>
      </c>
      <c r="P80" s="6">
        <f>IF($H80=0,0,INT('NUMERO DE ECONOMIAS SES'!Y80*'ECONOMIAS SOMENTE (SES)'!$M80))</f>
        <v>178</v>
      </c>
      <c r="Q80" s="6">
        <f>IF($H80=0,0,INT('NUMERO DE ECONOMIAS SES'!Z80*'ECONOMIAS SOMENTE (SES)'!$M80))</f>
        <v>179</v>
      </c>
      <c r="R80" s="6">
        <f>IF($H80=0,0,INT('NUMERO DE ECONOMIAS SES'!AA80*'ECONOMIAS SOMENTE (SES)'!$M80))</f>
        <v>181</v>
      </c>
    </row>
    <row r="81" spans="1:18" x14ac:dyDescent="0.25">
      <c r="A81" t="s">
        <v>62</v>
      </c>
      <c r="B81" s="1">
        <v>170</v>
      </c>
      <c r="C81" t="s">
        <v>302</v>
      </c>
      <c r="D81" s="14" t="s">
        <v>463</v>
      </c>
      <c r="E81" s="14" t="s">
        <v>459</v>
      </c>
      <c r="F81" s="5">
        <v>0</v>
      </c>
      <c r="G81" s="5">
        <v>0</v>
      </c>
      <c r="H81" s="5">
        <v>0</v>
      </c>
      <c r="J81" s="30" t="str">
        <f>IF(F81=0,"-",F81/'NUMERO DE ECONOMIAS SES'!E81)</f>
        <v>-</v>
      </c>
      <c r="K81" s="30" t="str">
        <f>IF(G81=0,"-",G81/'NUMERO DE ECONOMIAS SES'!F81)</f>
        <v>-</v>
      </c>
      <c r="L81" s="30" t="str">
        <f>IF(H81=0,"-",H81/'NUMERO DE ECONOMIAS SES'!G81)</f>
        <v>-</v>
      </c>
      <c r="M81" s="29" t="str">
        <f t="shared" si="1"/>
        <v>-</v>
      </c>
      <c r="O81" s="6">
        <f>IF($H81=0,0,INT('NUMERO DE ECONOMIAS SES'!X81*'ECONOMIAS SOMENTE (SES)'!$M81))</f>
        <v>0</v>
      </c>
      <c r="P81" s="6">
        <f>IF($H81=0,0,INT('NUMERO DE ECONOMIAS SES'!Y81*'ECONOMIAS SOMENTE (SES)'!$M81))</f>
        <v>0</v>
      </c>
      <c r="Q81" s="6">
        <f>IF($H81=0,0,INT('NUMERO DE ECONOMIAS SES'!Z81*'ECONOMIAS SOMENTE (SES)'!$M81))</f>
        <v>0</v>
      </c>
      <c r="R81" s="6">
        <f>IF($H81=0,0,INT('NUMERO DE ECONOMIAS SES'!AA81*'ECONOMIAS SOMENTE (SES)'!$M81))</f>
        <v>0</v>
      </c>
    </row>
    <row r="82" spans="1:18" x14ac:dyDescent="0.25">
      <c r="A82" t="s">
        <v>63</v>
      </c>
      <c r="B82" s="1">
        <v>60</v>
      </c>
      <c r="C82" t="s">
        <v>303</v>
      </c>
      <c r="D82" s="14" t="s">
        <v>464</v>
      </c>
      <c r="E82" s="14" t="s">
        <v>460</v>
      </c>
      <c r="F82" s="5">
        <v>0</v>
      </c>
      <c r="G82" s="5">
        <v>0</v>
      </c>
      <c r="H82" s="5">
        <v>0</v>
      </c>
      <c r="J82" s="30" t="str">
        <f>IF(F82=0,"-",F82/'NUMERO DE ECONOMIAS SES'!E82)</f>
        <v>-</v>
      </c>
      <c r="K82" s="30" t="str">
        <f>IF(G82=0,"-",G82/'NUMERO DE ECONOMIAS SES'!F82)</f>
        <v>-</v>
      </c>
      <c r="L82" s="30" t="str">
        <f>IF(H82=0,"-",H82/'NUMERO DE ECONOMIAS SES'!G82)</f>
        <v>-</v>
      </c>
      <c r="M82" s="29" t="str">
        <f t="shared" si="1"/>
        <v>-</v>
      </c>
      <c r="O82" s="6">
        <f>IF($H82=0,0,INT('NUMERO DE ECONOMIAS SES'!X82*'ECONOMIAS SOMENTE (SES)'!$M82))</f>
        <v>0</v>
      </c>
      <c r="P82" s="6">
        <f>IF($H82=0,0,INT('NUMERO DE ECONOMIAS SES'!Y82*'ECONOMIAS SOMENTE (SES)'!$M82))</f>
        <v>0</v>
      </c>
      <c r="Q82" s="6">
        <f>IF($H82=0,0,INT('NUMERO DE ECONOMIAS SES'!Z82*'ECONOMIAS SOMENTE (SES)'!$M82))</f>
        <v>0</v>
      </c>
      <c r="R82" s="6">
        <f>IF($H82=0,0,INT('NUMERO DE ECONOMIAS SES'!AA82*'ECONOMIAS SOMENTE (SES)'!$M82))</f>
        <v>0</v>
      </c>
    </row>
    <row r="83" spans="1:18" x14ac:dyDescent="0.25">
      <c r="A83" t="s">
        <v>64</v>
      </c>
      <c r="B83" s="1">
        <v>54</v>
      </c>
      <c r="C83" t="s">
        <v>304</v>
      </c>
      <c r="D83" s="14" t="s">
        <v>464</v>
      </c>
      <c r="E83" s="14" t="s">
        <v>460</v>
      </c>
      <c r="F83" s="5">
        <v>0</v>
      </c>
      <c r="G83" s="5">
        <v>0</v>
      </c>
      <c r="H83" s="5">
        <v>0</v>
      </c>
      <c r="J83" s="30" t="str">
        <f>IF(F83=0,"-",F83/'NUMERO DE ECONOMIAS SES'!E83)</f>
        <v>-</v>
      </c>
      <c r="K83" s="30" t="str">
        <f>IF(G83=0,"-",G83/'NUMERO DE ECONOMIAS SES'!F83)</f>
        <v>-</v>
      </c>
      <c r="L83" s="30" t="str">
        <f>IF(H83=0,"-",H83/'NUMERO DE ECONOMIAS SES'!G83)</f>
        <v>-</v>
      </c>
      <c r="M83" s="29" t="str">
        <f t="shared" si="1"/>
        <v>-</v>
      </c>
      <c r="O83" s="6">
        <f>IF($H83=0,0,INT('NUMERO DE ECONOMIAS SES'!X83*'ECONOMIAS SOMENTE (SES)'!$M83))</f>
        <v>0</v>
      </c>
      <c r="P83" s="6">
        <f>IF($H83=0,0,INT('NUMERO DE ECONOMIAS SES'!Y83*'ECONOMIAS SOMENTE (SES)'!$M83))</f>
        <v>0</v>
      </c>
      <c r="Q83" s="6">
        <f>IF($H83=0,0,INT('NUMERO DE ECONOMIAS SES'!Z83*'ECONOMIAS SOMENTE (SES)'!$M83))</f>
        <v>0</v>
      </c>
      <c r="R83" s="6">
        <f>IF($H83=0,0,INT('NUMERO DE ECONOMIAS SES'!AA83*'ECONOMIAS SOMENTE (SES)'!$M83))</f>
        <v>0</v>
      </c>
    </row>
    <row r="84" spans="1:18" x14ac:dyDescent="0.25">
      <c r="A84" t="s">
        <v>65</v>
      </c>
      <c r="B84" s="1">
        <v>171</v>
      </c>
      <c r="C84" t="s">
        <v>305</v>
      </c>
      <c r="D84" s="14" t="s">
        <v>463</v>
      </c>
      <c r="E84" s="14" t="s">
        <v>459</v>
      </c>
      <c r="F84" s="5">
        <v>0</v>
      </c>
      <c r="G84" s="5">
        <v>0</v>
      </c>
      <c r="H84" s="5">
        <v>0</v>
      </c>
      <c r="J84" s="30" t="str">
        <f>IF(F84=0,"-",F84/'NUMERO DE ECONOMIAS SES'!E84)</f>
        <v>-</v>
      </c>
      <c r="K84" s="30" t="str">
        <f>IF(G84=0,"-",G84/'NUMERO DE ECONOMIAS SES'!F84)</f>
        <v>-</v>
      </c>
      <c r="L84" s="30" t="str">
        <f>IF(H84=0,"-",H84/'NUMERO DE ECONOMIAS SES'!G84)</f>
        <v>-</v>
      </c>
      <c r="M84" s="29" t="str">
        <f t="shared" si="1"/>
        <v>-</v>
      </c>
      <c r="O84" s="6">
        <f>IF($H84=0,0,INT('NUMERO DE ECONOMIAS SES'!X84*'ECONOMIAS SOMENTE (SES)'!$M84))</f>
        <v>0</v>
      </c>
      <c r="P84" s="6">
        <f>IF($H84=0,0,INT('NUMERO DE ECONOMIAS SES'!Y84*'ECONOMIAS SOMENTE (SES)'!$M84))</f>
        <v>0</v>
      </c>
      <c r="Q84" s="6">
        <f>IF($H84=0,0,INT('NUMERO DE ECONOMIAS SES'!Z84*'ECONOMIAS SOMENTE (SES)'!$M84))</f>
        <v>0</v>
      </c>
      <c r="R84" s="6">
        <f>IF($H84=0,0,INT('NUMERO DE ECONOMIAS SES'!AA84*'ECONOMIAS SOMENTE (SES)'!$M84))</f>
        <v>0</v>
      </c>
    </row>
    <row r="85" spans="1:18" x14ac:dyDescent="0.25">
      <c r="A85" t="s">
        <v>66</v>
      </c>
      <c r="B85" s="1">
        <v>25</v>
      </c>
      <c r="C85" t="s">
        <v>306</v>
      </c>
      <c r="D85" s="14" t="s">
        <v>463</v>
      </c>
      <c r="E85" s="14" t="s">
        <v>459</v>
      </c>
      <c r="F85" s="5">
        <v>219</v>
      </c>
      <c r="G85" s="5">
        <v>184</v>
      </c>
      <c r="H85" s="5">
        <v>158</v>
      </c>
      <c r="J85" s="30">
        <f>IF(F85=0,"-",F85/'NUMERO DE ECONOMIAS SES'!E85)</f>
        <v>5.594298413671546E-3</v>
      </c>
      <c r="K85" s="30">
        <f>IF(G85=0,"-",G85/'NUMERO DE ECONOMIAS SES'!F85)</f>
        <v>4.6141886300373651E-3</v>
      </c>
      <c r="L85" s="30">
        <f>IF(H85=0,"-",H85/'NUMERO DE ECONOMIAS SES'!G85)</f>
        <v>3.8565744831457931E-3</v>
      </c>
      <c r="M85" s="29">
        <f t="shared" si="1"/>
        <v>5.594298413671546E-3</v>
      </c>
      <c r="O85" s="6">
        <f>IF($H85=0,0,INT('NUMERO DE ECONOMIAS SES'!X85*'ECONOMIAS SOMENTE (SES)'!$M85))</f>
        <v>231</v>
      </c>
      <c r="P85" s="6">
        <f>IF($H85=0,0,INT('NUMERO DE ECONOMIAS SES'!Y85*'ECONOMIAS SOMENTE (SES)'!$M85))</f>
        <v>234</v>
      </c>
      <c r="Q85" s="6">
        <f>IF($H85=0,0,INT('NUMERO DE ECONOMIAS SES'!Z85*'ECONOMIAS SOMENTE (SES)'!$M85))</f>
        <v>236</v>
      </c>
      <c r="R85" s="6">
        <f>IF($H85=0,0,INT('NUMERO DE ECONOMIAS SES'!AA85*'ECONOMIAS SOMENTE (SES)'!$M85))</f>
        <v>238</v>
      </c>
    </row>
    <row r="86" spans="1:18" x14ac:dyDescent="0.25">
      <c r="A86" t="s">
        <v>67</v>
      </c>
      <c r="B86" s="1">
        <v>172</v>
      </c>
      <c r="C86" t="s">
        <v>307</v>
      </c>
      <c r="D86" s="14" t="s">
        <v>463</v>
      </c>
      <c r="E86" s="14" t="s">
        <v>459</v>
      </c>
      <c r="F86" s="5">
        <v>0</v>
      </c>
      <c r="G86" s="5">
        <v>0</v>
      </c>
      <c r="H86" s="5">
        <v>0</v>
      </c>
      <c r="J86" s="30" t="str">
        <f>IF(F86=0,"-",F86/'NUMERO DE ECONOMIAS SES'!E86)</f>
        <v>-</v>
      </c>
      <c r="K86" s="30" t="str">
        <f>IF(G86=0,"-",G86/'NUMERO DE ECONOMIAS SES'!F86)</f>
        <v>-</v>
      </c>
      <c r="L86" s="30" t="str">
        <f>IF(H86=0,"-",H86/'NUMERO DE ECONOMIAS SES'!G86)</f>
        <v>-</v>
      </c>
      <c r="M86" s="29" t="str">
        <f t="shared" si="1"/>
        <v>-</v>
      </c>
      <c r="O86" s="6">
        <f>IF($H86=0,0,INT('NUMERO DE ECONOMIAS SES'!X86*'ECONOMIAS SOMENTE (SES)'!$M86))</f>
        <v>0</v>
      </c>
      <c r="P86" s="6">
        <f>IF($H86=0,0,INT('NUMERO DE ECONOMIAS SES'!Y86*'ECONOMIAS SOMENTE (SES)'!$M86))</f>
        <v>0</v>
      </c>
      <c r="Q86" s="6">
        <f>IF($H86=0,0,INT('NUMERO DE ECONOMIAS SES'!Z86*'ECONOMIAS SOMENTE (SES)'!$M86))</f>
        <v>0</v>
      </c>
      <c r="R86" s="6">
        <f>IF($H86=0,0,INT('NUMERO DE ECONOMIAS SES'!AA86*'ECONOMIAS SOMENTE (SES)'!$M86))</f>
        <v>0</v>
      </c>
    </row>
    <row r="87" spans="1:18" x14ac:dyDescent="0.25">
      <c r="A87" t="s">
        <v>68</v>
      </c>
      <c r="B87" s="1">
        <v>517</v>
      </c>
      <c r="C87" t="s">
        <v>308</v>
      </c>
      <c r="D87" s="14" t="s">
        <v>463</v>
      </c>
      <c r="E87" s="14" t="s">
        <v>459</v>
      </c>
      <c r="F87" s="5">
        <v>0</v>
      </c>
      <c r="G87" s="5">
        <v>0</v>
      </c>
      <c r="H87" s="5">
        <v>0</v>
      </c>
      <c r="J87" s="30" t="str">
        <f>IF(F87=0,"-",F87/'NUMERO DE ECONOMIAS SES'!E87)</f>
        <v>-</v>
      </c>
      <c r="K87" s="30" t="str">
        <f>IF(G87=0,"-",G87/'NUMERO DE ECONOMIAS SES'!F87)</f>
        <v>-</v>
      </c>
      <c r="L87" s="30" t="str">
        <f>IF(H87=0,"-",H87/'NUMERO DE ECONOMIAS SES'!G87)</f>
        <v>-</v>
      </c>
      <c r="M87" s="29" t="str">
        <f t="shared" si="1"/>
        <v>-</v>
      </c>
      <c r="O87" s="6">
        <f>IF($H87=0,0,INT('NUMERO DE ECONOMIAS SES'!X87*'ECONOMIAS SOMENTE (SES)'!$M87))</f>
        <v>0</v>
      </c>
      <c r="P87" s="6">
        <f>IF($H87=0,0,INT('NUMERO DE ECONOMIAS SES'!Y87*'ECONOMIAS SOMENTE (SES)'!$M87))</f>
        <v>0</v>
      </c>
      <c r="Q87" s="6">
        <f>IF($H87=0,0,INT('NUMERO DE ECONOMIAS SES'!Z87*'ECONOMIAS SOMENTE (SES)'!$M87))</f>
        <v>0</v>
      </c>
      <c r="R87" s="6">
        <f>IF($H87=0,0,INT('NUMERO DE ECONOMIAS SES'!AA87*'ECONOMIAS SOMENTE (SES)'!$M87))</f>
        <v>0</v>
      </c>
    </row>
    <row r="88" spans="1:18" x14ac:dyDescent="0.25">
      <c r="A88" t="s">
        <v>69</v>
      </c>
      <c r="B88" s="1">
        <v>175</v>
      </c>
      <c r="C88" t="s">
        <v>309</v>
      </c>
      <c r="D88" s="14" t="s">
        <v>463</v>
      </c>
      <c r="E88" s="14" t="s">
        <v>458</v>
      </c>
      <c r="F88" s="5">
        <v>0</v>
      </c>
      <c r="G88" s="5">
        <v>0</v>
      </c>
      <c r="H88" s="5">
        <v>0</v>
      </c>
      <c r="J88" s="30" t="str">
        <f>IF(F88=0,"-",F88/'NUMERO DE ECONOMIAS SES'!E88)</f>
        <v>-</v>
      </c>
      <c r="K88" s="30" t="str">
        <f>IF(G88=0,"-",G88/'NUMERO DE ECONOMIAS SES'!F88)</f>
        <v>-</v>
      </c>
      <c r="L88" s="30" t="str">
        <f>IF(H88=0,"-",H88/'NUMERO DE ECONOMIAS SES'!G88)</f>
        <v>-</v>
      </c>
      <c r="M88" s="29" t="str">
        <f t="shared" si="1"/>
        <v>-</v>
      </c>
      <c r="O88" s="6">
        <f>IF($H88=0,0,INT('NUMERO DE ECONOMIAS SES'!X88*'ECONOMIAS SOMENTE (SES)'!$M88))</f>
        <v>0</v>
      </c>
      <c r="P88" s="6">
        <f>IF($H88=0,0,INT('NUMERO DE ECONOMIAS SES'!Y88*'ECONOMIAS SOMENTE (SES)'!$M88))</f>
        <v>0</v>
      </c>
      <c r="Q88" s="6">
        <f>IF($H88=0,0,INT('NUMERO DE ECONOMIAS SES'!Z88*'ECONOMIAS SOMENTE (SES)'!$M88))</f>
        <v>0</v>
      </c>
      <c r="R88" s="6">
        <f>IF($H88=0,0,INT('NUMERO DE ECONOMIAS SES'!AA88*'ECONOMIAS SOMENTE (SES)'!$M88))</f>
        <v>0</v>
      </c>
    </row>
    <row r="89" spans="1:18" x14ac:dyDescent="0.25">
      <c r="A89" t="s">
        <v>70</v>
      </c>
      <c r="B89" s="1">
        <v>20</v>
      </c>
      <c r="C89" t="s">
        <v>310</v>
      </c>
      <c r="D89" s="14" t="s">
        <v>463</v>
      </c>
      <c r="E89" s="14" t="s">
        <v>459</v>
      </c>
      <c r="F89" s="5">
        <v>0</v>
      </c>
      <c r="G89" s="5">
        <v>0</v>
      </c>
      <c r="H89" s="5">
        <v>0</v>
      </c>
      <c r="J89" s="30" t="str">
        <f>IF(F89=0,"-",F89/'NUMERO DE ECONOMIAS SES'!E89)</f>
        <v>-</v>
      </c>
      <c r="K89" s="30" t="str">
        <f>IF(G89=0,"-",G89/'NUMERO DE ECONOMIAS SES'!F89)</f>
        <v>-</v>
      </c>
      <c r="L89" s="30" t="str">
        <f>IF(H89=0,"-",H89/'NUMERO DE ECONOMIAS SES'!G89)</f>
        <v>-</v>
      </c>
      <c r="M89" s="29" t="str">
        <f t="shared" si="1"/>
        <v>-</v>
      </c>
      <c r="O89" s="6">
        <f>IF($H89=0,0,INT('NUMERO DE ECONOMIAS SES'!X89*'ECONOMIAS SOMENTE (SES)'!$M89))</f>
        <v>0</v>
      </c>
      <c r="P89" s="6">
        <f>IF($H89=0,0,INT('NUMERO DE ECONOMIAS SES'!Y89*'ECONOMIAS SOMENTE (SES)'!$M89))</f>
        <v>0</v>
      </c>
      <c r="Q89" s="6">
        <f>IF($H89=0,0,INT('NUMERO DE ECONOMIAS SES'!Z89*'ECONOMIAS SOMENTE (SES)'!$M89))</f>
        <v>0</v>
      </c>
      <c r="R89" s="6">
        <f>IF($H89=0,0,INT('NUMERO DE ECONOMIAS SES'!AA89*'ECONOMIAS SOMENTE (SES)'!$M89))</f>
        <v>0</v>
      </c>
    </row>
    <row r="90" spans="1:18" x14ac:dyDescent="0.25">
      <c r="A90" t="s">
        <v>71</v>
      </c>
      <c r="B90" s="1">
        <v>14</v>
      </c>
      <c r="C90" t="s">
        <v>311</v>
      </c>
      <c r="D90" s="14" t="s">
        <v>465</v>
      </c>
      <c r="E90" s="14" t="s">
        <v>458</v>
      </c>
      <c r="F90" s="5">
        <v>2383</v>
      </c>
      <c r="G90" s="5">
        <v>2395</v>
      </c>
      <c r="H90" s="5">
        <v>2531</v>
      </c>
      <c r="J90" s="30">
        <f>IF(F90=0,"-",F90/'NUMERO DE ECONOMIAS SES'!E90)</f>
        <v>9.8086025931261575E-2</v>
      </c>
      <c r="K90" s="30">
        <f>IF(G90=0,"-",G90/'NUMERO DE ECONOMIAS SES'!F90)</f>
        <v>9.5792336613070961E-2</v>
      </c>
      <c r="L90" s="30">
        <f>IF(H90=0,"-",H90/'NUMERO DE ECONOMIAS SES'!G90)</f>
        <v>9.7271329746348958E-2</v>
      </c>
      <c r="M90" s="29">
        <f t="shared" si="1"/>
        <v>9.8086025931261575E-2</v>
      </c>
      <c r="O90" s="6">
        <f>IF($H90=0,0,INT('NUMERO DE ECONOMIAS SES'!X90*'ECONOMIAS SOMENTE (SES)'!$M90))</f>
        <v>2579</v>
      </c>
      <c r="P90" s="6">
        <f>IF($H90=0,0,INT('NUMERO DE ECONOMIAS SES'!Y90*'ECONOMIAS SOMENTE (SES)'!$M90))</f>
        <v>2606</v>
      </c>
      <c r="Q90" s="6">
        <f>IF($H90=0,0,INT('NUMERO DE ECONOMIAS SES'!Z90*'ECONOMIAS SOMENTE (SES)'!$M90))</f>
        <v>2631</v>
      </c>
      <c r="R90" s="6">
        <f>IF($H90=0,0,INT('NUMERO DE ECONOMIAS SES'!AA90*'ECONOMIAS SOMENTE (SES)'!$M90))</f>
        <v>2656</v>
      </c>
    </row>
    <row r="91" spans="1:18" x14ac:dyDescent="0.25">
      <c r="A91" t="s">
        <v>72</v>
      </c>
      <c r="B91" s="1">
        <v>1</v>
      </c>
      <c r="C91" t="s">
        <v>312</v>
      </c>
      <c r="D91" s="14" t="s">
        <v>465</v>
      </c>
      <c r="E91" s="14" t="s">
        <v>458</v>
      </c>
      <c r="F91" s="5">
        <v>14225</v>
      </c>
      <c r="G91" s="5">
        <v>13940</v>
      </c>
      <c r="H91" s="5">
        <v>13749</v>
      </c>
      <c r="J91" s="30">
        <f>IF(F91=0,"-",F91/'NUMERO DE ECONOMIAS SES'!E91)</f>
        <v>2.3961647887584918E-2</v>
      </c>
      <c r="K91" s="30">
        <f>IF(G91=0,"-",G91/'NUMERO DE ECONOMIAS SES'!F91)</f>
        <v>2.3118473053048105E-2</v>
      </c>
      <c r="L91" s="30">
        <f>IF(H91=0,"-",H91/'NUMERO DE ECONOMIAS SES'!G91)</f>
        <v>2.2518339450578066E-2</v>
      </c>
      <c r="M91" s="29">
        <f t="shared" si="1"/>
        <v>2.3961647887584918E-2</v>
      </c>
      <c r="O91" s="6">
        <f>IF($H91=0,0,INT('NUMERO DE ECONOMIAS SES'!X91*'ECONOMIAS SOMENTE (SES)'!$M91))</f>
        <v>14868</v>
      </c>
      <c r="P91" s="6">
        <f>IF($H91=0,0,INT('NUMERO DE ECONOMIAS SES'!Y91*'ECONOMIAS SOMENTE (SES)'!$M91))</f>
        <v>15103</v>
      </c>
      <c r="Q91" s="6">
        <f>IF($H91=0,0,INT('NUMERO DE ECONOMIAS SES'!Z91*'ECONOMIAS SOMENTE (SES)'!$M91))</f>
        <v>15334</v>
      </c>
      <c r="R91" s="6">
        <f>IF($H91=0,0,INT('NUMERO DE ECONOMIAS SES'!AA91*'ECONOMIAS SOMENTE (SES)'!$M91))</f>
        <v>15562</v>
      </c>
    </row>
    <row r="92" spans="1:18" x14ac:dyDescent="0.25">
      <c r="A92" t="s">
        <v>73</v>
      </c>
      <c r="B92" s="1">
        <v>45</v>
      </c>
      <c r="C92" t="s">
        <v>313</v>
      </c>
      <c r="D92" s="14" t="s">
        <v>465</v>
      </c>
      <c r="E92" s="14" t="s">
        <v>458</v>
      </c>
      <c r="F92" s="5">
        <v>876</v>
      </c>
      <c r="G92" s="5">
        <v>830</v>
      </c>
      <c r="H92" s="5">
        <v>837</v>
      </c>
      <c r="J92" s="30">
        <f>IF(F92=0,"-",F92/'NUMERO DE ECONOMIAS SES'!E92)</f>
        <v>0.14505712866368603</v>
      </c>
      <c r="K92" s="30">
        <f>IF(G92=0,"-",G92/'NUMERO DE ECONOMIAS SES'!F92)</f>
        <v>0.13604327159482052</v>
      </c>
      <c r="L92" s="30">
        <f>IF(H92=0,"-",H92/'NUMERO DE ECONOMIAS SES'!G92)</f>
        <v>0.13603120429058996</v>
      </c>
      <c r="M92" s="29">
        <f t="shared" si="1"/>
        <v>0.14505712866368603</v>
      </c>
      <c r="O92" s="6">
        <f>IF($H92=0,0,INT('NUMERO DE ECONOMIAS SES'!X92*'ECONOMIAS SOMENTE (SES)'!$M92))</f>
        <v>902</v>
      </c>
      <c r="P92" s="6">
        <f>IF($H92=0,0,INT('NUMERO DE ECONOMIAS SES'!Y92*'ECONOMIAS SOMENTE (SES)'!$M92))</f>
        <v>911</v>
      </c>
      <c r="Q92" s="6">
        <f>IF($H92=0,0,INT('NUMERO DE ECONOMIAS SES'!Z92*'ECONOMIAS SOMENTE (SES)'!$M92))</f>
        <v>920</v>
      </c>
      <c r="R92" s="6">
        <f>IF($H92=0,0,INT('NUMERO DE ECONOMIAS SES'!AA92*'ECONOMIAS SOMENTE (SES)'!$M92))</f>
        <v>929</v>
      </c>
    </row>
    <row r="93" spans="1:18" x14ac:dyDescent="0.25">
      <c r="A93" t="s">
        <v>74</v>
      </c>
      <c r="B93" s="1">
        <v>24</v>
      </c>
      <c r="C93" t="s">
        <v>314</v>
      </c>
      <c r="D93" s="14" t="s">
        <v>463</v>
      </c>
      <c r="E93" s="14" t="s">
        <v>460</v>
      </c>
      <c r="F93" s="5">
        <v>5</v>
      </c>
      <c r="G93" s="5">
        <v>4</v>
      </c>
      <c r="H93" s="5">
        <v>5</v>
      </c>
      <c r="J93" s="30">
        <f>IF(F93=0,"-",F93/'NUMERO DE ECONOMIAS SES'!E93)</f>
        <v>7.5999392004863964E-4</v>
      </c>
      <c r="K93" s="30">
        <f>IF(G93=0,"-",G93/'NUMERO DE ECONOMIAS SES'!F93)</f>
        <v>6.05143721633888E-4</v>
      </c>
      <c r="L93" s="30">
        <f>IF(H93=0,"-",H93/'NUMERO DE ECONOMIAS SES'!G93)</f>
        <v>7.4985002999400125E-4</v>
      </c>
      <c r="M93" s="29">
        <f t="shared" si="1"/>
        <v>7.5999392004863964E-4</v>
      </c>
      <c r="O93" s="6">
        <f>IF($H93=0,0,INT('NUMERO DE ECONOMIAS SES'!X93*'ECONOMIAS SOMENTE (SES)'!$M93))</f>
        <v>5</v>
      </c>
      <c r="P93" s="6">
        <f>IF($H93=0,0,INT('NUMERO DE ECONOMIAS SES'!Y93*'ECONOMIAS SOMENTE (SES)'!$M93))</f>
        <v>5</v>
      </c>
      <c r="Q93" s="6">
        <f>IF($H93=0,0,INT('NUMERO DE ECONOMIAS SES'!Z93*'ECONOMIAS SOMENTE (SES)'!$M93))</f>
        <v>5</v>
      </c>
      <c r="R93" s="6">
        <f>IF($H93=0,0,INT('NUMERO DE ECONOMIAS SES'!AA93*'ECONOMIAS SOMENTE (SES)'!$M93))</f>
        <v>5</v>
      </c>
    </row>
    <row r="94" spans="1:18" x14ac:dyDescent="0.25">
      <c r="A94" t="s">
        <v>75</v>
      </c>
      <c r="B94" s="1">
        <v>21</v>
      </c>
      <c r="C94" t="s">
        <v>315</v>
      </c>
      <c r="D94" s="14" t="s">
        <v>464</v>
      </c>
      <c r="E94" s="14" t="s">
        <v>460</v>
      </c>
      <c r="F94" s="5">
        <v>397</v>
      </c>
      <c r="G94" s="5">
        <v>410</v>
      </c>
      <c r="H94" s="5">
        <v>377</v>
      </c>
      <c r="J94" s="30">
        <f>IF(F94=0,"-",F94/'NUMERO DE ECONOMIAS SES'!E94)</f>
        <v>5.354012137559002E-2</v>
      </c>
      <c r="K94" s="30">
        <f>IF(G94=0,"-",G94/'NUMERO DE ECONOMIAS SES'!F94)</f>
        <v>5.460114529231589E-2</v>
      </c>
      <c r="L94" s="30">
        <f>IF(H94=0,"-",H94/'NUMERO DE ECONOMIAS SES'!G94)</f>
        <v>4.9223136179657921E-2</v>
      </c>
      <c r="M94" s="29">
        <f t="shared" si="1"/>
        <v>5.460114529231589E-2</v>
      </c>
      <c r="O94" s="6">
        <f>IF($H94=0,0,INT('NUMERO DE ECONOMIAS SES'!X94*'ECONOMIAS SOMENTE (SES)'!$M94))</f>
        <v>422</v>
      </c>
      <c r="P94" s="6">
        <f>IF($H94=0,0,INT('NUMERO DE ECONOMIAS SES'!Y94*'ECONOMIAS SOMENTE (SES)'!$M94))</f>
        <v>427</v>
      </c>
      <c r="Q94" s="6">
        <f>IF($H94=0,0,INT('NUMERO DE ECONOMIAS SES'!Z94*'ECONOMIAS SOMENTE (SES)'!$M94))</f>
        <v>431</v>
      </c>
      <c r="R94" s="6">
        <f>IF($H94=0,0,INT('NUMERO DE ECONOMIAS SES'!AA94*'ECONOMIAS SOMENTE (SES)'!$M94))</f>
        <v>435</v>
      </c>
    </row>
    <row r="95" spans="1:18" x14ac:dyDescent="0.25">
      <c r="A95" t="s">
        <v>76</v>
      </c>
      <c r="B95" s="1">
        <v>254</v>
      </c>
      <c r="C95" t="s">
        <v>316</v>
      </c>
      <c r="D95" s="14" t="s">
        <v>463</v>
      </c>
      <c r="E95" s="14" t="s">
        <v>460</v>
      </c>
      <c r="F95" s="5">
        <v>0</v>
      </c>
      <c r="G95" s="5">
        <v>0</v>
      </c>
      <c r="H95" s="5">
        <v>0</v>
      </c>
      <c r="J95" s="30" t="str">
        <f>IF(F95=0,"-",F95/'NUMERO DE ECONOMIAS SES'!E95)</f>
        <v>-</v>
      </c>
      <c r="K95" s="30" t="str">
        <f>IF(G95=0,"-",G95/'NUMERO DE ECONOMIAS SES'!F95)</f>
        <v>-</v>
      </c>
      <c r="L95" s="30" t="str">
        <f>IF(H95=0,"-",H95/'NUMERO DE ECONOMIAS SES'!G95)</f>
        <v>-</v>
      </c>
      <c r="M95" s="29" t="str">
        <f t="shared" si="1"/>
        <v>-</v>
      </c>
      <c r="O95" s="6">
        <f>IF($H95=0,0,INT('NUMERO DE ECONOMIAS SES'!X95*'ECONOMIAS SOMENTE (SES)'!$M95))</f>
        <v>0</v>
      </c>
      <c r="P95" s="6">
        <f>IF($H95=0,0,INT('NUMERO DE ECONOMIAS SES'!Y95*'ECONOMIAS SOMENTE (SES)'!$M95))</f>
        <v>0</v>
      </c>
      <c r="Q95" s="6">
        <f>IF($H95=0,0,INT('NUMERO DE ECONOMIAS SES'!Z95*'ECONOMIAS SOMENTE (SES)'!$M95))</f>
        <v>0</v>
      </c>
      <c r="R95" s="6">
        <f>IF($H95=0,0,INT('NUMERO DE ECONOMIAS SES'!AA95*'ECONOMIAS SOMENTE (SES)'!$M95))</f>
        <v>0</v>
      </c>
    </row>
    <row r="96" spans="1:18" x14ac:dyDescent="0.25">
      <c r="A96" t="s">
        <v>77</v>
      </c>
      <c r="B96" s="1">
        <v>72</v>
      </c>
      <c r="C96" t="s">
        <v>317</v>
      </c>
      <c r="D96" s="14" t="s">
        <v>465</v>
      </c>
      <c r="E96" s="14" t="s">
        <v>458</v>
      </c>
      <c r="F96" s="5">
        <v>104</v>
      </c>
      <c r="G96" s="5">
        <v>106</v>
      </c>
      <c r="H96" s="5">
        <v>112</v>
      </c>
      <c r="J96" s="30">
        <f>IF(F96=0,"-",F96/'NUMERO DE ECONOMIAS SES'!E96)</f>
        <v>2.0845860893966728E-2</v>
      </c>
      <c r="K96" s="30">
        <f>IF(G96=0,"-",G96/'NUMERO DE ECONOMIAS SES'!F96)</f>
        <v>1.9724599925567549E-2</v>
      </c>
      <c r="L96" s="30">
        <f>IF(H96=0,"-",H96/'NUMERO DE ECONOMIAS SES'!G96)</f>
        <v>1.9270474879559532E-2</v>
      </c>
      <c r="M96" s="29">
        <f t="shared" si="1"/>
        <v>2.0845860893966728E-2</v>
      </c>
      <c r="O96" s="6">
        <f>IF($H96=0,0,INT('NUMERO DE ECONOMIAS SES'!X96*'ECONOMIAS SOMENTE (SES)'!$M96))</f>
        <v>122</v>
      </c>
      <c r="P96" s="6">
        <f>IF($H96=0,0,INT('NUMERO DE ECONOMIAS SES'!Y96*'ECONOMIAS SOMENTE (SES)'!$M96))</f>
        <v>123</v>
      </c>
      <c r="Q96" s="6">
        <f>IF($H96=0,0,INT('NUMERO DE ECONOMIAS SES'!Z96*'ECONOMIAS SOMENTE (SES)'!$M96))</f>
        <v>124</v>
      </c>
      <c r="R96" s="6">
        <f>IF($H96=0,0,INT('NUMERO DE ECONOMIAS SES'!AA96*'ECONOMIAS SOMENTE (SES)'!$M96))</f>
        <v>135</v>
      </c>
    </row>
    <row r="97" spans="1:18" x14ac:dyDescent="0.25">
      <c r="A97" t="s">
        <v>78</v>
      </c>
      <c r="B97" s="1">
        <v>407</v>
      </c>
      <c r="C97" t="s">
        <v>318</v>
      </c>
      <c r="D97" s="14" t="s">
        <v>463</v>
      </c>
      <c r="E97" s="14" t="s">
        <v>458</v>
      </c>
      <c r="F97" s="5">
        <v>0</v>
      </c>
      <c r="G97" s="5">
        <v>0</v>
      </c>
      <c r="H97" s="5">
        <v>0</v>
      </c>
      <c r="J97" s="30" t="str">
        <f>IF(F97=0,"-",F97/'NUMERO DE ECONOMIAS SES'!E97)</f>
        <v>-</v>
      </c>
      <c r="K97" s="30" t="str">
        <f>IF(G97=0,"-",G97/'NUMERO DE ECONOMIAS SES'!F97)</f>
        <v>-</v>
      </c>
      <c r="L97" s="30" t="str">
        <f>IF(H97=0,"-",H97/'NUMERO DE ECONOMIAS SES'!G97)</f>
        <v>-</v>
      </c>
      <c r="M97" s="29" t="str">
        <f t="shared" si="1"/>
        <v>-</v>
      </c>
      <c r="O97" s="6">
        <f>IF($H97=0,0,INT('NUMERO DE ECONOMIAS SES'!X97*'ECONOMIAS SOMENTE (SES)'!$M97))</f>
        <v>0</v>
      </c>
      <c r="P97" s="6">
        <f>IF($H97=0,0,INT('NUMERO DE ECONOMIAS SES'!Y97*'ECONOMIAS SOMENTE (SES)'!$M97))</f>
        <v>0</v>
      </c>
      <c r="Q97" s="6">
        <f>IF($H97=0,0,INT('NUMERO DE ECONOMIAS SES'!Z97*'ECONOMIAS SOMENTE (SES)'!$M97))</f>
        <v>0</v>
      </c>
      <c r="R97" s="6">
        <f>IF($H97=0,0,INT('NUMERO DE ECONOMIAS SES'!AA97*'ECONOMIAS SOMENTE (SES)'!$M97))</f>
        <v>0</v>
      </c>
    </row>
    <row r="98" spans="1:18" x14ac:dyDescent="0.25">
      <c r="A98" t="s">
        <v>79</v>
      </c>
      <c r="B98" s="1">
        <v>176</v>
      </c>
      <c r="C98" t="s">
        <v>319</v>
      </c>
      <c r="D98" s="14" t="s">
        <v>463</v>
      </c>
      <c r="E98" s="14" t="s">
        <v>459</v>
      </c>
      <c r="F98" s="5">
        <v>0</v>
      </c>
      <c r="G98" s="5">
        <v>0</v>
      </c>
      <c r="H98" s="5">
        <v>0</v>
      </c>
      <c r="J98" s="30" t="str">
        <f>IF(F98=0,"-",F98/'NUMERO DE ECONOMIAS SES'!E98)</f>
        <v>-</v>
      </c>
      <c r="K98" s="30" t="str">
        <f>IF(G98=0,"-",G98/'NUMERO DE ECONOMIAS SES'!F98)</f>
        <v>-</v>
      </c>
      <c r="L98" s="30" t="str">
        <f>IF(H98=0,"-",H98/'NUMERO DE ECONOMIAS SES'!G98)</f>
        <v>-</v>
      </c>
      <c r="M98" s="29" t="str">
        <f t="shared" si="1"/>
        <v>-</v>
      </c>
      <c r="O98" s="6">
        <f>IF($H98=0,0,INT('NUMERO DE ECONOMIAS SES'!X98*'ECONOMIAS SOMENTE (SES)'!$M98))</f>
        <v>0</v>
      </c>
      <c r="P98" s="6">
        <f>IF($H98=0,0,INT('NUMERO DE ECONOMIAS SES'!Y98*'ECONOMIAS SOMENTE (SES)'!$M98))</f>
        <v>0</v>
      </c>
      <c r="Q98" s="6">
        <f>IF($H98=0,0,INT('NUMERO DE ECONOMIAS SES'!Z98*'ECONOMIAS SOMENTE (SES)'!$M98))</f>
        <v>0</v>
      </c>
      <c r="R98" s="6">
        <f>IF($H98=0,0,INT('NUMERO DE ECONOMIAS SES'!AA98*'ECONOMIAS SOMENTE (SES)'!$M98))</f>
        <v>0</v>
      </c>
    </row>
    <row r="99" spans="1:18" x14ac:dyDescent="0.25">
      <c r="A99" t="s">
        <v>80</v>
      </c>
      <c r="B99" s="1">
        <v>284</v>
      </c>
      <c r="C99" t="s">
        <v>320</v>
      </c>
      <c r="D99" s="14" t="s">
        <v>463</v>
      </c>
      <c r="E99" s="14" t="s">
        <v>458</v>
      </c>
      <c r="F99" s="5">
        <v>0</v>
      </c>
      <c r="G99" s="5">
        <v>0</v>
      </c>
      <c r="H99" s="5">
        <v>0</v>
      </c>
      <c r="J99" s="30" t="str">
        <f>IF(F99=0,"-",F99/'NUMERO DE ECONOMIAS SES'!E99)</f>
        <v>-</v>
      </c>
      <c r="K99" s="30" t="str">
        <f>IF(G99=0,"-",G99/'NUMERO DE ECONOMIAS SES'!F99)</f>
        <v>-</v>
      </c>
      <c r="L99" s="30" t="str">
        <f>IF(H99=0,"-",H99/'NUMERO DE ECONOMIAS SES'!G99)</f>
        <v>-</v>
      </c>
      <c r="M99" s="29" t="str">
        <f t="shared" si="1"/>
        <v>-</v>
      </c>
      <c r="O99" s="6">
        <f>IF($H99=0,0,INT('NUMERO DE ECONOMIAS SES'!X99*'ECONOMIAS SOMENTE (SES)'!$M99))</f>
        <v>0</v>
      </c>
      <c r="P99" s="6">
        <f>IF($H99=0,0,INT('NUMERO DE ECONOMIAS SES'!Y99*'ECONOMIAS SOMENTE (SES)'!$M99))</f>
        <v>0</v>
      </c>
      <c r="Q99" s="6">
        <f>IF($H99=0,0,INT('NUMERO DE ECONOMIAS SES'!Z99*'ECONOMIAS SOMENTE (SES)'!$M99))</f>
        <v>0</v>
      </c>
      <c r="R99" s="6">
        <f>IF($H99=0,0,INT('NUMERO DE ECONOMIAS SES'!AA99*'ECONOMIAS SOMENTE (SES)'!$M99))</f>
        <v>0</v>
      </c>
    </row>
    <row r="100" spans="1:18" x14ac:dyDescent="0.25">
      <c r="A100" t="s">
        <v>81</v>
      </c>
      <c r="B100" s="1">
        <v>177</v>
      </c>
      <c r="C100" t="s">
        <v>321</v>
      </c>
      <c r="D100" s="14" t="s">
        <v>463</v>
      </c>
      <c r="E100" s="14" t="s">
        <v>458</v>
      </c>
      <c r="F100" s="5">
        <v>0</v>
      </c>
      <c r="G100" s="5">
        <v>0</v>
      </c>
      <c r="H100" s="5">
        <v>0</v>
      </c>
      <c r="J100" s="30" t="str">
        <f>IF(F100=0,"-",F100/'NUMERO DE ECONOMIAS SES'!E100)</f>
        <v>-</v>
      </c>
      <c r="K100" s="30" t="str">
        <f>IF(G100=0,"-",G100/'NUMERO DE ECONOMIAS SES'!F100)</f>
        <v>-</v>
      </c>
      <c r="L100" s="30" t="str">
        <f>IF(H100=0,"-",H100/'NUMERO DE ECONOMIAS SES'!G100)</f>
        <v>-</v>
      </c>
      <c r="M100" s="29" t="str">
        <f t="shared" si="1"/>
        <v>-</v>
      </c>
      <c r="O100" s="6">
        <f>IF($H100=0,0,INT('NUMERO DE ECONOMIAS SES'!X100*'ECONOMIAS SOMENTE (SES)'!$M100))</f>
        <v>0</v>
      </c>
      <c r="P100" s="6">
        <f>IF($H100=0,0,INT('NUMERO DE ECONOMIAS SES'!Y100*'ECONOMIAS SOMENTE (SES)'!$M100))</f>
        <v>0</v>
      </c>
      <c r="Q100" s="6">
        <f>IF($H100=0,0,INT('NUMERO DE ECONOMIAS SES'!Z100*'ECONOMIAS SOMENTE (SES)'!$M100))</f>
        <v>0</v>
      </c>
      <c r="R100" s="6">
        <f>IF($H100=0,0,INT('NUMERO DE ECONOMIAS SES'!AA100*'ECONOMIAS SOMENTE (SES)'!$M100))</f>
        <v>0</v>
      </c>
    </row>
    <row r="101" spans="1:18" x14ac:dyDescent="0.25">
      <c r="A101" t="s">
        <v>82</v>
      </c>
      <c r="B101" s="1">
        <v>178</v>
      </c>
      <c r="C101" t="s">
        <v>322</v>
      </c>
      <c r="D101" s="14" t="s">
        <v>463</v>
      </c>
      <c r="E101" s="14" t="s">
        <v>458</v>
      </c>
      <c r="F101" s="5">
        <v>0</v>
      </c>
      <c r="G101" s="5">
        <v>0</v>
      </c>
      <c r="H101" s="5">
        <v>0</v>
      </c>
      <c r="J101" s="30" t="str">
        <f>IF(F101=0,"-",F101/'NUMERO DE ECONOMIAS SES'!E101)</f>
        <v>-</v>
      </c>
      <c r="K101" s="30" t="str">
        <f>IF(G101=0,"-",G101/'NUMERO DE ECONOMIAS SES'!F101)</f>
        <v>-</v>
      </c>
      <c r="L101" s="30" t="str">
        <f>IF(H101=0,"-",H101/'NUMERO DE ECONOMIAS SES'!G101)</f>
        <v>-</v>
      </c>
      <c r="M101" s="29" t="str">
        <f t="shared" si="1"/>
        <v>-</v>
      </c>
      <c r="O101" s="6">
        <f>IF($H101=0,0,INT('NUMERO DE ECONOMIAS SES'!X101*'ECONOMIAS SOMENTE (SES)'!$M101))</f>
        <v>0</v>
      </c>
      <c r="P101" s="6">
        <f>IF($H101=0,0,INT('NUMERO DE ECONOMIAS SES'!Y101*'ECONOMIAS SOMENTE (SES)'!$M101))</f>
        <v>0</v>
      </c>
      <c r="Q101" s="6">
        <f>IF($H101=0,0,INT('NUMERO DE ECONOMIAS SES'!Z101*'ECONOMIAS SOMENTE (SES)'!$M101))</f>
        <v>0</v>
      </c>
      <c r="R101" s="6">
        <f>IF($H101=0,0,INT('NUMERO DE ECONOMIAS SES'!AA101*'ECONOMIAS SOMENTE (SES)'!$M101))</f>
        <v>0</v>
      </c>
    </row>
    <row r="102" spans="1:18" x14ac:dyDescent="0.25">
      <c r="A102" t="s">
        <v>83</v>
      </c>
      <c r="B102" s="1">
        <v>179</v>
      </c>
      <c r="C102" t="s">
        <v>323</v>
      </c>
      <c r="D102" s="14" t="s">
        <v>463</v>
      </c>
      <c r="E102" s="14" t="s">
        <v>458</v>
      </c>
      <c r="F102" s="5">
        <v>0</v>
      </c>
      <c r="G102" s="5">
        <v>0</v>
      </c>
      <c r="H102" s="5">
        <v>0</v>
      </c>
      <c r="J102" s="30" t="str">
        <f>IF(F102=0,"-",F102/'NUMERO DE ECONOMIAS SES'!E102)</f>
        <v>-</v>
      </c>
      <c r="K102" s="30" t="str">
        <f>IF(G102=0,"-",G102/'NUMERO DE ECONOMIAS SES'!F102)</f>
        <v>-</v>
      </c>
      <c r="L102" s="30" t="str">
        <f>IF(H102=0,"-",H102/'NUMERO DE ECONOMIAS SES'!G102)</f>
        <v>-</v>
      </c>
      <c r="M102" s="29" t="str">
        <f t="shared" si="1"/>
        <v>-</v>
      </c>
      <c r="O102" s="6">
        <f>IF($H102=0,0,INT('NUMERO DE ECONOMIAS SES'!X102*'ECONOMIAS SOMENTE (SES)'!$M102))</f>
        <v>0</v>
      </c>
      <c r="P102" s="6">
        <f>IF($H102=0,0,INT('NUMERO DE ECONOMIAS SES'!Y102*'ECONOMIAS SOMENTE (SES)'!$M102))</f>
        <v>0</v>
      </c>
      <c r="Q102" s="6">
        <f>IF($H102=0,0,INT('NUMERO DE ECONOMIAS SES'!Z102*'ECONOMIAS SOMENTE (SES)'!$M102))</f>
        <v>0</v>
      </c>
      <c r="R102" s="6">
        <f>IF($H102=0,0,INT('NUMERO DE ECONOMIAS SES'!AA102*'ECONOMIAS SOMENTE (SES)'!$M102))</f>
        <v>0</v>
      </c>
    </row>
    <row r="103" spans="1:18" x14ac:dyDescent="0.25">
      <c r="A103" t="s">
        <v>84</v>
      </c>
      <c r="B103" s="1">
        <v>48</v>
      </c>
      <c r="C103" t="s">
        <v>324</v>
      </c>
      <c r="D103" s="14" t="s">
        <v>463</v>
      </c>
      <c r="E103" s="14" t="s">
        <v>459</v>
      </c>
      <c r="F103" s="5">
        <v>0</v>
      </c>
      <c r="G103" s="5">
        <v>0</v>
      </c>
      <c r="H103" s="5">
        <v>0</v>
      </c>
      <c r="J103" s="30" t="str">
        <f>IF(F103=0,"-",F103/'NUMERO DE ECONOMIAS SES'!E103)</f>
        <v>-</v>
      </c>
      <c r="K103" s="30" t="str">
        <f>IF(G103=0,"-",G103/'NUMERO DE ECONOMIAS SES'!F103)</f>
        <v>-</v>
      </c>
      <c r="L103" s="30" t="str">
        <f>IF(H103=0,"-",H103/'NUMERO DE ECONOMIAS SES'!G103)</f>
        <v>-</v>
      </c>
      <c r="M103" s="29" t="str">
        <f t="shared" si="1"/>
        <v>-</v>
      </c>
      <c r="O103" s="6">
        <f>IF($H103=0,0,INT('NUMERO DE ECONOMIAS SES'!X103*'ECONOMIAS SOMENTE (SES)'!$M103))</f>
        <v>0</v>
      </c>
      <c r="P103" s="6">
        <f>IF($H103=0,0,INT('NUMERO DE ECONOMIAS SES'!Y103*'ECONOMIAS SOMENTE (SES)'!$M103))</f>
        <v>0</v>
      </c>
      <c r="Q103" s="6">
        <f>IF($H103=0,0,INT('NUMERO DE ECONOMIAS SES'!Z103*'ECONOMIAS SOMENTE (SES)'!$M103))</f>
        <v>0</v>
      </c>
      <c r="R103" s="6">
        <f>IF($H103=0,0,INT('NUMERO DE ECONOMIAS SES'!AA103*'ECONOMIAS SOMENTE (SES)'!$M103))</f>
        <v>0</v>
      </c>
    </row>
    <row r="104" spans="1:18" x14ac:dyDescent="0.25">
      <c r="A104" t="s">
        <v>85</v>
      </c>
      <c r="B104" s="1">
        <v>305</v>
      </c>
      <c r="C104" t="s">
        <v>325</v>
      </c>
      <c r="D104" s="14" t="s">
        <v>463</v>
      </c>
      <c r="E104" s="14" t="s">
        <v>460</v>
      </c>
      <c r="F104" s="5">
        <v>0</v>
      </c>
      <c r="G104" s="5">
        <v>0</v>
      </c>
      <c r="H104" s="5">
        <v>0</v>
      </c>
      <c r="J104" s="30" t="str">
        <f>IF(F104=0,"-",F104/'NUMERO DE ECONOMIAS SES'!E104)</f>
        <v>-</v>
      </c>
      <c r="K104" s="30" t="str">
        <f>IF(G104=0,"-",G104/'NUMERO DE ECONOMIAS SES'!F104)</f>
        <v>-</v>
      </c>
      <c r="L104" s="30" t="str">
        <f>IF(H104=0,"-",H104/'NUMERO DE ECONOMIAS SES'!G104)</f>
        <v>-</v>
      </c>
      <c r="M104" s="29" t="str">
        <f t="shared" si="1"/>
        <v>-</v>
      </c>
      <c r="O104" s="6">
        <f>IF($H104=0,0,INT('NUMERO DE ECONOMIAS SES'!X104*'ECONOMIAS SOMENTE (SES)'!$M104))</f>
        <v>0</v>
      </c>
      <c r="P104" s="6">
        <f>IF($H104=0,0,INT('NUMERO DE ECONOMIAS SES'!Y104*'ECONOMIAS SOMENTE (SES)'!$M104))</f>
        <v>0</v>
      </c>
      <c r="Q104" s="6">
        <f>IF($H104=0,0,INT('NUMERO DE ECONOMIAS SES'!Z104*'ECONOMIAS SOMENTE (SES)'!$M104))</f>
        <v>0</v>
      </c>
      <c r="R104" s="6">
        <f>IF($H104=0,0,INT('NUMERO DE ECONOMIAS SES'!AA104*'ECONOMIAS SOMENTE (SES)'!$M104))</f>
        <v>0</v>
      </c>
    </row>
    <row r="105" spans="1:18" x14ac:dyDescent="0.25">
      <c r="A105" t="s">
        <v>86</v>
      </c>
      <c r="B105" s="1">
        <v>297</v>
      </c>
      <c r="C105" t="s">
        <v>326</v>
      </c>
      <c r="D105" s="14" t="s">
        <v>464</v>
      </c>
      <c r="E105" s="14" t="s">
        <v>460</v>
      </c>
      <c r="F105" s="5">
        <v>0</v>
      </c>
      <c r="G105" s="5">
        <v>0</v>
      </c>
      <c r="H105" s="5">
        <v>0</v>
      </c>
      <c r="J105" s="30" t="str">
        <f>IF(F105=0,"-",F105/'NUMERO DE ECONOMIAS SES'!E105)</f>
        <v>-</v>
      </c>
      <c r="K105" s="30" t="str">
        <f>IF(G105=0,"-",G105/'NUMERO DE ECONOMIAS SES'!F105)</f>
        <v>-</v>
      </c>
      <c r="L105" s="30" t="str">
        <f>IF(H105=0,"-",H105/'NUMERO DE ECONOMIAS SES'!G105)</f>
        <v>-</v>
      </c>
      <c r="M105" s="29" t="str">
        <f t="shared" si="1"/>
        <v>-</v>
      </c>
      <c r="O105" s="6">
        <f>IF($H105=0,0,INT('NUMERO DE ECONOMIAS SES'!X105*'ECONOMIAS SOMENTE (SES)'!$M105))</f>
        <v>0</v>
      </c>
      <c r="P105" s="6">
        <f>IF($H105=0,0,INT('NUMERO DE ECONOMIAS SES'!Y105*'ECONOMIAS SOMENTE (SES)'!$M105))</f>
        <v>0</v>
      </c>
      <c r="Q105" s="6">
        <f>IF($H105=0,0,INT('NUMERO DE ECONOMIAS SES'!Z105*'ECONOMIAS SOMENTE (SES)'!$M105))</f>
        <v>0</v>
      </c>
      <c r="R105" s="6">
        <f>IF($H105=0,0,INT('NUMERO DE ECONOMIAS SES'!AA105*'ECONOMIAS SOMENTE (SES)'!$M105))</f>
        <v>0</v>
      </c>
    </row>
    <row r="106" spans="1:18" x14ac:dyDescent="0.25">
      <c r="A106" t="s">
        <v>87</v>
      </c>
      <c r="B106" s="1">
        <v>26</v>
      </c>
      <c r="C106" t="s">
        <v>327</v>
      </c>
      <c r="D106" s="14" t="s">
        <v>463</v>
      </c>
      <c r="E106" s="14" t="s">
        <v>458</v>
      </c>
      <c r="F106" s="5">
        <v>924</v>
      </c>
      <c r="G106" s="5">
        <v>912</v>
      </c>
      <c r="H106" s="5">
        <v>916</v>
      </c>
      <c r="J106" s="30">
        <f>IF(F106=0,"-",F106/'NUMERO DE ECONOMIAS SES'!E106)</f>
        <v>5.9447983014861996E-2</v>
      </c>
      <c r="K106" s="30">
        <f>IF(G106=0,"-",G106/'NUMERO DE ECONOMIAS SES'!F106)</f>
        <v>5.8259869681870448E-2</v>
      </c>
      <c r="L106" s="30">
        <f>IF(H106=0,"-",H106/'NUMERO DE ECONOMIAS SES'!G106)</f>
        <v>5.7963677782699487E-2</v>
      </c>
      <c r="M106" s="29">
        <f t="shared" si="1"/>
        <v>5.9447983014861996E-2</v>
      </c>
      <c r="O106" s="6">
        <f>IF($H106=0,0,INT('NUMERO DE ECONOMIAS SES'!X106*'ECONOMIAS SOMENTE (SES)'!$M106))</f>
        <v>949</v>
      </c>
      <c r="P106" s="6">
        <f>IF($H106=0,0,INT('NUMERO DE ECONOMIAS SES'!Y106*'ECONOMIAS SOMENTE (SES)'!$M106))</f>
        <v>1068</v>
      </c>
      <c r="Q106" s="6">
        <f>IF($H106=0,0,INT('NUMERO DE ECONOMIAS SES'!Z106*'ECONOMIAS SOMENTE (SES)'!$M106))</f>
        <v>1078</v>
      </c>
      <c r="R106" s="6">
        <f>IF($H106=0,0,INT('NUMERO DE ECONOMIAS SES'!AA106*'ECONOMIAS SOMENTE (SES)'!$M106))</f>
        <v>1088</v>
      </c>
    </row>
    <row r="107" spans="1:18" x14ac:dyDescent="0.25">
      <c r="A107" t="s">
        <v>88</v>
      </c>
      <c r="B107" s="1">
        <v>105</v>
      </c>
      <c r="C107" t="s">
        <v>328</v>
      </c>
      <c r="D107" s="14" t="s">
        <v>463</v>
      </c>
      <c r="E107" s="14" t="s">
        <v>458</v>
      </c>
      <c r="F107" s="5">
        <v>0</v>
      </c>
      <c r="G107" s="5">
        <v>0</v>
      </c>
      <c r="H107" s="5">
        <v>0</v>
      </c>
      <c r="J107" s="30" t="str">
        <f>IF(F107=0,"-",F107/'NUMERO DE ECONOMIAS SES'!E107)</f>
        <v>-</v>
      </c>
      <c r="K107" s="30" t="str">
        <f>IF(G107=0,"-",G107/'NUMERO DE ECONOMIAS SES'!F107)</f>
        <v>-</v>
      </c>
      <c r="L107" s="30" t="str">
        <f>IF(H107=0,"-",H107/'NUMERO DE ECONOMIAS SES'!G107)</f>
        <v>-</v>
      </c>
      <c r="M107" s="29" t="str">
        <f t="shared" si="1"/>
        <v>-</v>
      </c>
      <c r="O107" s="6">
        <f>IF($H107=0,0,INT('NUMERO DE ECONOMIAS SES'!X107*'ECONOMIAS SOMENTE (SES)'!$M107))</f>
        <v>0</v>
      </c>
      <c r="P107" s="6">
        <f>IF($H107=0,0,INT('NUMERO DE ECONOMIAS SES'!Y107*'ECONOMIAS SOMENTE (SES)'!$M107))</f>
        <v>0</v>
      </c>
      <c r="Q107" s="6">
        <f>IF($H107=0,0,INT('NUMERO DE ECONOMIAS SES'!Z107*'ECONOMIAS SOMENTE (SES)'!$M107))</f>
        <v>0</v>
      </c>
      <c r="R107" s="6">
        <f>IF($H107=0,0,INT('NUMERO DE ECONOMIAS SES'!AA107*'ECONOMIAS SOMENTE (SES)'!$M107))</f>
        <v>0</v>
      </c>
    </row>
    <row r="108" spans="1:18" x14ac:dyDescent="0.25">
      <c r="A108" t="s">
        <v>89</v>
      </c>
      <c r="B108" s="1">
        <v>27</v>
      </c>
      <c r="C108" t="s">
        <v>329</v>
      </c>
      <c r="D108" s="14" t="s">
        <v>463</v>
      </c>
      <c r="E108" s="14" t="s">
        <v>460</v>
      </c>
      <c r="F108" s="5">
        <v>64</v>
      </c>
      <c r="G108" s="5">
        <v>79</v>
      </c>
      <c r="H108" s="5">
        <v>94</v>
      </c>
      <c r="J108" s="30">
        <f>IF(F108=0,"-",F108/'NUMERO DE ECONOMIAS SES'!E108)</f>
        <v>5.5015903034470902E-3</v>
      </c>
      <c r="K108" s="30">
        <f>IF(G108=0,"-",G108/'NUMERO DE ECONOMIAS SES'!F108)</f>
        <v>6.6644170744052638E-3</v>
      </c>
      <c r="L108" s="30">
        <f>IF(H108=0,"-",H108/'NUMERO DE ECONOMIAS SES'!G108)</f>
        <v>7.7788811651770939E-3</v>
      </c>
      <c r="M108" s="29">
        <f t="shared" si="1"/>
        <v>7.7788811651770939E-3</v>
      </c>
      <c r="O108" s="6">
        <f>IF($H108=0,0,INT('NUMERO DE ECONOMIAS SES'!X108*'ECONOMIAS SOMENTE (SES)'!$M108))</f>
        <v>95</v>
      </c>
      <c r="P108" s="6">
        <f>IF($H108=0,0,INT('NUMERO DE ECONOMIAS SES'!Y108*'ECONOMIAS SOMENTE (SES)'!$M108))</f>
        <v>95</v>
      </c>
      <c r="Q108" s="6">
        <f>IF($H108=0,0,INT('NUMERO DE ECONOMIAS SES'!Z108*'ECONOMIAS SOMENTE (SES)'!$M108))</f>
        <v>96</v>
      </c>
      <c r="R108" s="6">
        <f>IF($H108=0,0,INT('NUMERO DE ECONOMIAS SES'!AA108*'ECONOMIAS SOMENTE (SES)'!$M108))</f>
        <v>122</v>
      </c>
    </row>
    <row r="109" spans="1:18" x14ac:dyDescent="0.25">
      <c r="A109" t="s">
        <v>90</v>
      </c>
      <c r="B109" s="1">
        <v>180</v>
      </c>
      <c r="C109" t="s">
        <v>330</v>
      </c>
      <c r="D109" s="14" t="s">
        <v>463</v>
      </c>
      <c r="E109" s="14" t="s">
        <v>460</v>
      </c>
      <c r="F109" s="5">
        <v>0</v>
      </c>
      <c r="G109" s="5">
        <v>0</v>
      </c>
      <c r="H109" s="5">
        <v>0</v>
      </c>
      <c r="J109" s="30" t="str">
        <f>IF(F109=0,"-",F109/'NUMERO DE ECONOMIAS SES'!E109)</f>
        <v>-</v>
      </c>
      <c r="K109" s="30" t="str">
        <f>IF(G109=0,"-",G109/'NUMERO DE ECONOMIAS SES'!F109)</f>
        <v>-</v>
      </c>
      <c r="L109" s="30" t="str">
        <f>IF(H109=0,"-",H109/'NUMERO DE ECONOMIAS SES'!G109)</f>
        <v>-</v>
      </c>
      <c r="M109" s="29" t="str">
        <f t="shared" si="1"/>
        <v>-</v>
      </c>
      <c r="O109" s="6">
        <f>IF($H109=0,0,INT('NUMERO DE ECONOMIAS SES'!X109*'ECONOMIAS SOMENTE (SES)'!$M109))</f>
        <v>0</v>
      </c>
      <c r="P109" s="6">
        <f>IF($H109=0,0,INT('NUMERO DE ECONOMIAS SES'!Y109*'ECONOMIAS SOMENTE (SES)'!$M109))</f>
        <v>0</v>
      </c>
      <c r="Q109" s="6">
        <f>IF($H109=0,0,INT('NUMERO DE ECONOMIAS SES'!Z109*'ECONOMIAS SOMENTE (SES)'!$M109))</f>
        <v>0</v>
      </c>
      <c r="R109" s="6">
        <f>IF($H109=0,0,INT('NUMERO DE ECONOMIAS SES'!AA109*'ECONOMIAS SOMENTE (SES)'!$M109))</f>
        <v>0</v>
      </c>
    </row>
    <row r="110" spans="1:18" x14ac:dyDescent="0.25">
      <c r="A110" t="s">
        <v>91</v>
      </c>
      <c r="B110" s="1">
        <v>13</v>
      </c>
      <c r="C110" t="s">
        <v>331</v>
      </c>
      <c r="D110" s="14" t="s">
        <v>464</v>
      </c>
      <c r="E110" s="14" t="s">
        <v>460</v>
      </c>
      <c r="F110" s="5">
        <v>197</v>
      </c>
      <c r="G110" s="5">
        <v>200</v>
      </c>
      <c r="H110" s="5">
        <v>209</v>
      </c>
      <c r="J110" s="30">
        <f>IF(F110=0,"-",F110/'NUMERO DE ECONOMIAS SES'!E110)</f>
        <v>2.2092632051138275E-2</v>
      </c>
      <c r="K110" s="30">
        <f>IF(G110=0,"-",G110/'NUMERO DE ECONOMIAS SES'!F110)</f>
        <v>2.2021581149526535E-2</v>
      </c>
      <c r="L110" s="30">
        <f>IF(H110=0,"-",H110/'NUMERO DE ECONOMIAS SES'!G110)</f>
        <v>2.2621495832882348E-2</v>
      </c>
      <c r="M110" s="29">
        <f t="shared" si="1"/>
        <v>2.2621495832882348E-2</v>
      </c>
      <c r="O110" s="6">
        <f>IF($H110=0,0,INT('NUMERO DE ECONOMIAS SES'!X110*'ECONOMIAS SOMENTE (SES)'!$M110))</f>
        <v>211</v>
      </c>
      <c r="P110" s="6">
        <f>IF($H110=0,0,INT('NUMERO DE ECONOMIAS SES'!Y110*'ECONOMIAS SOMENTE (SES)'!$M110))</f>
        <v>213</v>
      </c>
      <c r="Q110" s="6">
        <f>IF($H110=0,0,INT('NUMERO DE ECONOMIAS SES'!Z110*'ECONOMIAS SOMENTE (SES)'!$M110))</f>
        <v>215</v>
      </c>
      <c r="R110" s="6">
        <f>IF($H110=0,0,INT('NUMERO DE ECONOMIAS SES'!AA110*'ECONOMIAS SOMENTE (SES)'!$M110))</f>
        <v>217</v>
      </c>
    </row>
    <row r="111" spans="1:18" x14ac:dyDescent="0.25">
      <c r="A111" t="s">
        <v>92</v>
      </c>
      <c r="B111" s="1">
        <v>293</v>
      </c>
      <c r="C111" t="s">
        <v>332</v>
      </c>
      <c r="D111" s="14" t="s">
        <v>465</v>
      </c>
      <c r="E111" s="14" t="s">
        <v>458</v>
      </c>
      <c r="F111" s="5">
        <v>0</v>
      </c>
      <c r="G111" s="5">
        <v>0</v>
      </c>
      <c r="H111" s="5">
        <v>0</v>
      </c>
      <c r="J111" s="30" t="str">
        <f>IF(F111=0,"-",F111/'NUMERO DE ECONOMIAS SES'!E111)</f>
        <v>-</v>
      </c>
      <c r="K111" s="30" t="str">
        <f>IF(G111=0,"-",G111/'NUMERO DE ECONOMIAS SES'!F111)</f>
        <v>-</v>
      </c>
      <c r="L111" s="30" t="str">
        <f>IF(H111=0,"-",H111/'NUMERO DE ECONOMIAS SES'!G111)</f>
        <v>-</v>
      </c>
      <c r="M111" s="29" t="str">
        <f t="shared" si="1"/>
        <v>-</v>
      </c>
      <c r="O111" s="6">
        <f>IF($H111=0,0,INT('NUMERO DE ECONOMIAS SES'!X111*'ECONOMIAS SOMENTE (SES)'!$M111))</f>
        <v>0</v>
      </c>
      <c r="P111" s="6">
        <f>IF($H111=0,0,INT('NUMERO DE ECONOMIAS SES'!Y111*'ECONOMIAS SOMENTE (SES)'!$M111))</f>
        <v>0</v>
      </c>
      <c r="Q111" s="6">
        <f>IF($H111=0,0,INT('NUMERO DE ECONOMIAS SES'!Z111*'ECONOMIAS SOMENTE (SES)'!$M111))</f>
        <v>0</v>
      </c>
      <c r="R111" s="6">
        <f>IF($H111=0,0,INT('NUMERO DE ECONOMIAS SES'!AA111*'ECONOMIAS SOMENTE (SES)'!$M111))</f>
        <v>0</v>
      </c>
    </row>
    <row r="112" spans="1:18" x14ac:dyDescent="0.25">
      <c r="A112" t="s">
        <v>93</v>
      </c>
      <c r="B112" s="1">
        <v>65</v>
      </c>
      <c r="C112" t="s">
        <v>333</v>
      </c>
      <c r="D112" s="14" t="s">
        <v>465</v>
      </c>
      <c r="E112" s="14" t="s">
        <v>458</v>
      </c>
      <c r="F112" s="5">
        <v>0</v>
      </c>
      <c r="G112" s="5">
        <v>0</v>
      </c>
      <c r="H112" s="5">
        <v>0</v>
      </c>
      <c r="J112" s="30" t="str">
        <f>IF(F112=0,"-",F112/'NUMERO DE ECONOMIAS SES'!E112)</f>
        <v>-</v>
      </c>
      <c r="K112" s="30" t="str">
        <f>IF(G112=0,"-",G112/'NUMERO DE ECONOMIAS SES'!F112)</f>
        <v>-</v>
      </c>
      <c r="L112" s="30" t="str">
        <f>IF(H112=0,"-",H112/'NUMERO DE ECONOMIAS SES'!G112)</f>
        <v>-</v>
      </c>
      <c r="M112" s="29" t="str">
        <f t="shared" si="1"/>
        <v>-</v>
      </c>
      <c r="O112" s="6">
        <f>IF($H112=0,0,INT('NUMERO DE ECONOMIAS SES'!X112*'ECONOMIAS SOMENTE (SES)'!$M112))</f>
        <v>0</v>
      </c>
      <c r="P112" s="6">
        <f>IF($H112=0,0,INT('NUMERO DE ECONOMIAS SES'!Y112*'ECONOMIAS SOMENTE (SES)'!$M112))</f>
        <v>0</v>
      </c>
      <c r="Q112" s="6">
        <f>IF($H112=0,0,INT('NUMERO DE ECONOMIAS SES'!Z112*'ECONOMIAS SOMENTE (SES)'!$M112))</f>
        <v>0</v>
      </c>
      <c r="R112" s="6">
        <f>IF($H112=0,0,INT('NUMERO DE ECONOMIAS SES'!AA112*'ECONOMIAS SOMENTE (SES)'!$M112))</f>
        <v>0</v>
      </c>
    </row>
    <row r="113" spans="1:18" x14ac:dyDescent="0.25">
      <c r="A113" t="s">
        <v>94</v>
      </c>
      <c r="B113" s="1">
        <v>70</v>
      </c>
      <c r="C113" t="s">
        <v>334</v>
      </c>
      <c r="D113" s="14" t="s">
        <v>463</v>
      </c>
      <c r="E113" s="14" t="s">
        <v>460</v>
      </c>
      <c r="F113" s="5">
        <v>0</v>
      </c>
      <c r="G113" s="5">
        <v>0</v>
      </c>
      <c r="H113" s="5">
        <v>0</v>
      </c>
      <c r="J113" s="30" t="str">
        <f>IF(F113=0,"-",F113/'NUMERO DE ECONOMIAS SES'!E113)</f>
        <v>-</v>
      </c>
      <c r="K113" s="30" t="str">
        <f>IF(G113=0,"-",G113/'NUMERO DE ECONOMIAS SES'!F113)</f>
        <v>-</v>
      </c>
      <c r="L113" s="30" t="str">
        <f>IF(H113=0,"-",H113/'NUMERO DE ECONOMIAS SES'!G113)</f>
        <v>-</v>
      </c>
      <c r="M113" s="29" t="str">
        <f t="shared" si="1"/>
        <v>-</v>
      </c>
      <c r="O113" s="6">
        <f>IF($H113=0,0,INT('NUMERO DE ECONOMIAS SES'!X113*'ECONOMIAS SOMENTE (SES)'!$M113))</f>
        <v>0</v>
      </c>
      <c r="P113" s="6">
        <f>IF($H113=0,0,INT('NUMERO DE ECONOMIAS SES'!Y113*'ECONOMIAS SOMENTE (SES)'!$M113))</f>
        <v>0</v>
      </c>
      <c r="Q113" s="6">
        <f>IF($H113=0,0,INT('NUMERO DE ECONOMIAS SES'!Z113*'ECONOMIAS SOMENTE (SES)'!$M113))</f>
        <v>0</v>
      </c>
      <c r="R113" s="6">
        <f>IF($H113=0,0,INT('NUMERO DE ECONOMIAS SES'!AA113*'ECONOMIAS SOMENTE (SES)'!$M113))</f>
        <v>0</v>
      </c>
    </row>
    <row r="114" spans="1:18" x14ac:dyDescent="0.25">
      <c r="A114" t="s">
        <v>95</v>
      </c>
      <c r="B114" s="1">
        <v>36</v>
      </c>
      <c r="C114" t="s">
        <v>335</v>
      </c>
      <c r="D114" s="14" t="s">
        <v>463</v>
      </c>
      <c r="E114" s="14" t="s">
        <v>458</v>
      </c>
      <c r="F114" s="5">
        <v>0</v>
      </c>
      <c r="G114" s="5">
        <v>0</v>
      </c>
      <c r="H114" s="5">
        <v>0</v>
      </c>
      <c r="J114" s="30" t="str">
        <f>IF(F114=0,"-",F114/'NUMERO DE ECONOMIAS SES'!E114)</f>
        <v>-</v>
      </c>
      <c r="K114" s="30" t="str">
        <f>IF(G114=0,"-",G114/'NUMERO DE ECONOMIAS SES'!F114)</f>
        <v>-</v>
      </c>
      <c r="L114" s="30" t="str">
        <f>IF(H114=0,"-",H114/'NUMERO DE ECONOMIAS SES'!G114)</f>
        <v>-</v>
      </c>
      <c r="M114" s="29" t="str">
        <f t="shared" si="1"/>
        <v>-</v>
      </c>
      <c r="O114" s="6">
        <f>IF($H114=0,0,INT('NUMERO DE ECONOMIAS SES'!X114*'ECONOMIAS SOMENTE (SES)'!$M114))</f>
        <v>0</v>
      </c>
      <c r="P114" s="6">
        <f>IF($H114=0,0,INT('NUMERO DE ECONOMIAS SES'!Y114*'ECONOMIAS SOMENTE (SES)'!$M114))</f>
        <v>0</v>
      </c>
      <c r="Q114" s="6">
        <f>IF($H114=0,0,INT('NUMERO DE ECONOMIAS SES'!Z114*'ECONOMIAS SOMENTE (SES)'!$M114))</f>
        <v>0</v>
      </c>
      <c r="R114" s="6">
        <f>IF($H114=0,0,INT('NUMERO DE ECONOMIAS SES'!AA114*'ECONOMIAS SOMENTE (SES)'!$M114))</f>
        <v>0</v>
      </c>
    </row>
    <row r="115" spans="1:18" x14ac:dyDescent="0.25">
      <c r="A115" t="s">
        <v>96</v>
      </c>
      <c r="B115" s="1">
        <v>183</v>
      </c>
      <c r="C115" t="s">
        <v>336</v>
      </c>
      <c r="D115" s="14" t="s">
        <v>463</v>
      </c>
      <c r="E115" s="14" t="s">
        <v>460</v>
      </c>
      <c r="F115" s="5">
        <v>0</v>
      </c>
      <c r="G115" s="5">
        <v>0</v>
      </c>
      <c r="H115" s="5">
        <v>0</v>
      </c>
      <c r="J115" s="30" t="str">
        <f>IF(F115=0,"-",F115/'NUMERO DE ECONOMIAS SES'!E115)</f>
        <v>-</v>
      </c>
      <c r="K115" s="30" t="str">
        <f>IF(G115=0,"-",G115/'NUMERO DE ECONOMIAS SES'!F115)</f>
        <v>-</v>
      </c>
      <c r="L115" s="30" t="str">
        <f>IF(H115=0,"-",H115/'NUMERO DE ECONOMIAS SES'!G115)</f>
        <v>-</v>
      </c>
      <c r="M115" s="29" t="str">
        <f t="shared" si="1"/>
        <v>-</v>
      </c>
      <c r="O115" s="6">
        <f>IF($H115=0,0,INT('NUMERO DE ECONOMIAS SES'!X115*'ECONOMIAS SOMENTE (SES)'!$M115))</f>
        <v>0</v>
      </c>
      <c r="P115" s="6">
        <f>IF($H115=0,0,INT('NUMERO DE ECONOMIAS SES'!Y115*'ECONOMIAS SOMENTE (SES)'!$M115))</f>
        <v>0</v>
      </c>
      <c r="Q115" s="6">
        <f>IF($H115=0,0,INT('NUMERO DE ECONOMIAS SES'!Z115*'ECONOMIAS SOMENTE (SES)'!$M115))</f>
        <v>0</v>
      </c>
      <c r="R115" s="6">
        <f>IF($H115=0,0,INT('NUMERO DE ECONOMIAS SES'!AA115*'ECONOMIAS SOMENTE (SES)'!$M115))</f>
        <v>0</v>
      </c>
    </row>
    <row r="116" spans="1:18" x14ac:dyDescent="0.25">
      <c r="A116" t="s">
        <v>97</v>
      </c>
      <c r="B116" s="1">
        <v>43</v>
      </c>
      <c r="C116" t="s">
        <v>337</v>
      </c>
      <c r="D116" s="14" t="s">
        <v>463</v>
      </c>
      <c r="E116" s="14" t="s">
        <v>458</v>
      </c>
      <c r="F116" s="5">
        <v>257</v>
      </c>
      <c r="G116" s="5">
        <v>259</v>
      </c>
      <c r="H116" s="5">
        <v>257</v>
      </c>
      <c r="J116" s="30">
        <f>IF(F116=0,"-",F116/'NUMERO DE ECONOMIAS SES'!E116)</f>
        <v>2.697030118585371E-2</v>
      </c>
      <c r="K116" s="30">
        <f>IF(G116=0,"-",G116/'NUMERO DE ECONOMIAS SES'!F116)</f>
        <v>2.7055259584247364E-2</v>
      </c>
      <c r="L116" s="30">
        <f>IF(H116=0,"-",H116/'NUMERO DE ECONOMIAS SES'!G116)</f>
        <v>2.6715176715176717E-2</v>
      </c>
      <c r="M116" s="29">
        <f t="shared" si="1"/>
        <v>2.7055259584247364E-2</v>
      </c>
      <c r="O116" s="6">
        <f>IF($H116=0,0,INT('NUMERO DE ECONOMIAS SES'!X116*'ECONOMIAS SOMENTE (SES)'!$M116))</f>
        <v>263</v>
      </c>
      <c r="P116" s="6">
        <f>IF($H116=0,0,INT('NUMERO DE ECONOMIAS SES'!Y116*'ECONOMIAS SOMENTE (SES)'!$M116))</f>
        <v>265</v>
      </c>
      <c r="Q116" s="6">
        <f>IF($H116=0,0,INT('NUMERO DE ECONOMIAS SES'!Z116*'ECONOMIAS SOMENTE (SES)'!$M116))</f>
        <v>268</v>
      </c>
      <c r="R116" s="6">
        <f>IF($H116=0,0,INT('NUMERO DE ECONOMIAS SES'!AA116*'ECONOMIAS SOMENTE (SES)'!$M116))</f>
        <v>270</v>
      </c>
    </row>
    <row r="117" spans="1:18" x14ac:dyDescent="0.25">
      <c r="A117" t="s">
        <v>98</v>
      </c>
      <c r="B117" s="1">
        <v>185</v>
      </c>
      <c r="C117" t="s">
        <v>338</v>
      </c>
      <c r="D117" s="14" t="s">
        <v>463</v>
      </c>
      <c r="E117" s="14" t="s">
        <v>460</v>
      </c>
      <c r="F117" s="5">
        <v>0</v>
      </c>
      <c r="G117" s="5">
        <v>0</v>
      </c>
      <c r="H117" s="5">
        <v>0</v>
      </c>
      <c r="J117" s="30" t="str">
        <f>IF(F117=0,"-",F117/'NUMERO DE ECONOMIAS SES'!E117)</f>
        <v>-</v>
      </c>
      <c r="K117" s="30" t="str">
        <f>IF(G117=0,"-",G117/'NUMERO DE ECONOMIAS SES'!F117)</f>
        <v>-</v>
      </c>
      <c r="L117" s="30" t="str">
        <f>IF(H117=0,"-",H117/'NUMERO DE ECONOMIAS SES'!G117)</f>
        <v>-</v>
      </c>
      <c r="M117" s="29" t="str">
        <f t="shared" si="1"/>
        <v>-</v>
      </c>
      <c r="O117" s="6">
        <f>IF($H117=0,0,INT('NUMERO DE ECONOMIAS SES'!X117*'ECONOMIAS SOMENTE (SES)'!$M117))</f>
        <v>0</v>
      </c>
      <c r="P117" s="6">
        <f>IF($H117=0,0,INT('NUMERO DE ECONOMIAS SES'!Y117*'ECONOMIAS SOMENTE (SES)'!$M117))</f>
        <v>0</v>
      </c>
      <c r="Q117" s="6">
        <f>IF($H117=0,0,INT('NUMERO DE ECONOMIAS SES'!Z117*'ECONOMIAS SOMENTE (SES)'!$M117))</f>
        <v>0</v>
      </c>
      <c r="R117" s="6">
        <f>IF($H117=0,0,INT('NUMERO DE ECONOMIAS SES'!AA117*'ECONOMIAS SOMENTE (SES)'!$M117))</f>
        <v>0</v>
      </c>
    </row>
    <row r="118" spans="1:18" x14ac:dyDescent="0.25">
      <c r="A118" t="s">
        <v>99</v>
      </c>
      <c r="B118" s="1">
        <v>34</v>
      </c>
      <c r="C118" t="s">
        <v>339</v>
      </c>
      <c r="D118" s="14" t="s">
        <v>463</v>
      </c>
      <c r="E118" s="14" t="s">
        <v>458</v>
      </c>
      <c r="F118" s="5">
        <v>13</v>
      </c>
      <c r="G118" s="5">
        <v>13</v>
      </c>
      <c r="H118" s="5">
        <v>18</v>
      </c>
      <c r="J118" s="30">
        <f>IF(F118=0,"-",F118/'NUMERO DE ECONOMIAS SES'!E118)</f>
        <v>4.5311955385151622E-3</v>
      </c>
      <c r="K118" s="30">
        <f>IF(G118=0,"-",G118/'NUMERO DE ECONOMIAS SES'!F118)</f>
        <v>4.5076282940360608E-3</v>
      </c>
      <c r="L118" s="30">
        <f>IF(H118=0,"-",H118/'NUMERO DE ECONOMIAS SES'!G118)</f>
        <v>6.1940812112869928E-3</v>
      </c>
      <c r="M118" s="29">
        <f t="shared" si="1"/>
        <v>6.1940812112869928E-3</v>
      </c>
      <c r="O118" s="6">
        <f>IF($H118=0,0,INT('NUMERO DE ECONOMIAS SES'!X118*'ECONOMIAS SOMENTE (SES)'!$M118))</f>
        <v>18</v>
      </c>
      <c r="P118" s="6">
        <f>IF($H118=0,0,INT('NUMERO DE ECONOMIAS SES'!Y118*'ECONOMIAS SOMENTE (SES)'!$M118))</f>
        <v>18</v>
      </c>
      <c r="Q118" s="6">
        <f>IF($H118=0,0,INT('NUMERO DE ECONOMIAS SES'!Z118*'ECONOMIAS SOMENTE (SES)'!$M118))</f>
        <v>18</v>
      </c>
      <c r="R118" s="6">
        <f>IF($H118=0,0,INT('NUMERO DE ECONOMIAS SES'!AA118*'ECONOMIAS SOMENTE (SES)'!$M118))</f>
        <v>18</v>
      </c>
    </row>
    <row r="119" spans="1:18" x14ac:dyDescent="0.25">
      <c r="A119" t="s">
        <v>100</v>
      </c>
      <c r="B119" s="1">
        <v>5</v>
      </c>
      <c r="C119" t="s">
        <v>340</v>
      </c>
      <c r="D119" s="14" t="s">
        <v>463</v>
      </c>
      <c r="E119" s="14" t="s">
        <v>458</v>
      </c>
      <c r="F119" s="5">
        <v>2520</v>
      </c>
      <c r="G119" s="5">
        <v>2464</v>
      </c>
      <c r="H119" s="5">
        <v>2458</v>
      </c>
      <c r="J119" s="30">
        <f>IF(F119=0,"-",F119/'NUMERO DE ECONOMIAS SES'!E119)</f>
        <v>5.5529847292919945E-2</v>
      </c>
      <c r="K119" s="30">
        <f>IF(G119=0,"-",G119/'NUMERO DE ECONOMIAS SES'!F119)</f>
        <v>5.3143534994068799E-2</v>
      </c>
      <c r="L119" s="30">
        <f>IF(H119=0,"-",H119/'NUMERO DE ECONOMIAS SES'!G119)</f>
        <v>5.1750636882329414E-2</v>
      </c>
      <c r="M119" s="29">
        <f t="shared" si="1"/>
        <v>5.5529847292919945E-2</v>
      </c>
      <c r="O119" s="6">
        <f>IF($H119=0,0,INT('NUMERO DE ECONOMIAS SES'!X119*'ECONOMIAS SOMENTE (SES)'!$M119))</f>
        <v>2665</v>
      </c>
      <c r="P119" s="6">
        <f>IF($H119=0,0,INT('NUMERO DE ECONOMIAS SES'!Y119*'ECONOMIAS SOMENTE (SES)'!$M119))</f>
        <v>2693</v>
      </c>
      <c r="Q119" s="6">
        <f>IF($H119=0,0,INT('NUMERO DE ECONOMIAS SES'!Z119*'ECONOMIAS SOMENTE (SES)'!$M119))</f>
        <v>2719</v>
      </c>
      <c r="R119" s="6">
        <f>IF($H119=0,0,INT('NUMERO DE ECONOMIAS SES'!AA119*'ECONOMIAS SOMENTE (SES)'!$M119))</f>
        <v>2745</v>
      </c>
    </row>
    <row r="120" spans="1:18" x14ac:dyDescent="0.25">
      <c r="A120" t="s">
        <v>101</v>
      </c>
      <c r="B120" s="1">
        <v>186</v>
      </c>
      <c r="C120" t="s">
        <v>341</v>
      </c>
      <c r="D120" s="14" t="s">
        <v>463</v>
      </c>
      <c r="E120" s="14" t="s">
        <v>460</v>
      </c>
      <c r="F120" s="5">
        <v>0</v>
      </c>
      <c r="G120" s="5">
        <v>0</v>
      </c>
      <c r="H120" s="5">
        <v>0</v>
      </c>
      <c r="J120" s="30" t="str">
        <f>IF(F120=0,"-",F120/'NUMERO DE ECONOMIAS SES'!E120)</f>
        <v>-</v>
      </c>
      <c r="K120" s="30" t="str">
        <f>IF(G120=0,"-",G120/'NUMERO DE ECONOMIAS SES'!F120)</f>
        <v>-</v>
      </c>
      <c r="L120" s="30" t="str">
        <f>IF(H120=0,"-",H120/'NUMERO DE ECONOMIAS SES'!G120)</f>
        <v>-</v>
      </c>
      <c r="M120" s="29" t="str">
        <f t="shared" si="1"/>
        <v>-</v>
      </c>
      <c r="O120" s="6">
        <f>IF($H120=0,0,INT('NUMERO DE ECONOMIAS SES'!X120*'ECONOMIAS SOMENTE (SES)'!$M120))</f>
        <v>0</v>
      </c>
      <c r="P120" s="6">
        <f>IF($H120=0,0,INT('NUMERO DE ECONOMIAS SES'!Y120*'ECONOMIAS SOMENTE (SES)'!$M120))</f>
        <v>0</v>
      </c>
      <c r="Q120" s="6">
        <f>IF($H120=0,0,INT('NUMERO DE ECONOMIAS SES'!Z120*'ECONOMIAS SOMENTE (SES)'!$M120))</f>
        <v>0</v>
      </c>
      <c r="R120" s="6">
        <f>IF($H120=0,0,INT('NUMERO DE ECONOMIAS SES'!AA120*'ECONOMIAS SOMENTE (SES)'!$M120))</f>
        <v>0</v>
      </c>
    </row>
    <row r="121" spans="1:18" x14ac:dyDescent="0.25">
      <c r="A121" t="s">
        <v>102</v>
      </c>
      <c r="B121" s="1">
        <v>187</v>
      </c>
      <c r="C121" t="s">
        <v>342</v>
      </c>
      <c r="D121" s="14" t="s">
        <v>464</v>
      </c>
      <c r="E121" s="14" t="s">
        <v>460</v>
      </c>
      <c r="F121" s="5">
        <v>0</v>
      </c>
      <c r="G121" s="5">
        <v>0</v>
      </c>
      <c r="H121" s="5">
        <v>0</v>
      </c>
      <c r="J121" s="30" t="str">
        <f>IF(F121=0,"-",F121/'NUMERO DE ECONOMIAS SES'!E121)</f>
        <v>-</v>
      </c>
      <c r="K121" s="30" t="str">
        <f>IF(G121=0,"-",G121/'NUMERO DE ECONOMIAS SES'!F121)</f>
        <v>-</v>
      </c>
      <c r="L121" s="30" t="str">
        <f>IF(H121=0,"-",H121/'NUMERO DE ECONOMIAS SES'!G121)</f>
        <v>-</v>
      </c>
      <c r="M121" s="29" t="str">
        <f t="shared" si="1"/>
        <v>-</v>
      </c>
      <c r="O121" s="6">
        <f>IF($H121=0,0,INT('NUMERO DE ECONOMIAS SES'!X121*'ECONOMIAS SOMENTE (SES)'!$M121))</f>
        <v>0</v>
      </c>
      <c r="P121" s="6">
        <f>IF($H121=0,0,INT('NUMERO DE ECONOMIAS SES'!Y121*'ECONOMIAS SOMENTE (SES)'!$M121))</f>
        <v>0</v>
      </c>
      <c r="Q121" s="6">
        <f>IF($H121=0,0,INT('NUMERO DE ECONOMIAS SES'!Z121*'ECONOMIAS SOMENTE (SES)'!$M121))</f>
        <v>0</v>
      </c>
      <c r="R121" s="6">
        <f>IF($H121=0,0,INT('NUMERO DE ECONOMIAS SES'!AA121*'ECONOMIAS SOMENTE (SES)'!$M121))</f>
        <v>0</v>
      </c>
    </row>
    <row r="122" spans="1:18" x14ac:dyDescent="0.25">
      <c r="A122" t="s">
        <v>103</v>
      </c>
      <c r="B122" s="1">
        <v>18</v>
      </c>
      <c r="C122" t="s">
        <v>343</v>
      </c>
      <c r="D122" s="14" t="s">
        <v>463</v>
      </c>
      <c r="E122" s="14" t="s">
        <v>458</v>
      </c>
      <c r="F122" s="5">
        <v>177</v>
      </c>
      <c r="G122" s="5">
        <v>198</v>
      </c>
      <c r="H122" s="5">
        <v>225</v>
      </c>
      <c r="J122" s="30">
        <f>IF(F122=0,"-",F122/'NUMERO DE ECONOMIAS SES'!E122)</f>
        <v>1.8024439918533607E-2</v>
      </c>
      <c r="K122" s="30">
        <f>IF(G122=0,"-",G122/'NUMERO DE ECONOMIAS SES'!F122)</f>
        <v>2.0044543429844099E-2</v>
      </c>
      <c r="L122" s="30">
        <f>IF(H122=0,"-",H122/'NUMERO DE ECONOMIAS SES'!G122)</f>
        <v>2.2466300549176237E-2</v>
      </c>
      <c r="M122" s="29">
        <f t="shared" si="1"/>
        <v>2.2466300549176237E-2</v>
      </c>
      <c r="O122" s="6">
        <f>IF($H122=0,0,INT('NUMERO DE ECONOMIAS SES'!X122*'ECONOMIAS SOMENTE (SES)'!$M122))</f>
        <v>227</v>
      </c>
      <c r="P122" s="6">
        <f>IF($H122=0,0,INT('NUMERO DE ECONOMIAS SES'!Y122*'ECONOMIAS SOMENTE (SES)'!$M122))</f>
        <v>229</v>
      </c>
      <c r="Q122" s="6">
        <f>IF($H122=0,0,INT('NUMERO DE ECONOMIAS SES'!Z122*'ECONOMIAS SOMENTE (SES)'!$M122))</f>
        <v>232</v>
      </c>
      <c r="R122" s="6">
        <f>IF($H122=0,0,INT('NUMERO DE ECONOMIAS SES'!AA122*'ECONOMIAS SOMENTE (SES)'!$M122))</f>
        <v>350</v>
      </c>
    </row>
    <row r="123" spans="1:18" x14ac:dyDescent="0.25">
      <c r="A123" t="s">
        <v>104</v>
      </c>
      <c r="B123" s="1">
        <v>7</v>
      </c>
      <c r="C123" t="s">
        <v>344</v>
      </c>
      <c r="D123" s="14" t="s">
        <v>463</v>
      </c>
      <c r="E123" s="14" t="s">
        <v>460</v>
      </c>
      <c r="F123" s="5">
        <v>1334</v>
      </c>
      <c r="G123" s="5">
        <v>1289</v>
      </c>
      <c r="H123" s="5">
        <v>1241</v>
      </c>
      <c r="J123" s="30">
        <f>IF(F123=0,"-",F123/'NUMERO DE ECONOMIAS SES'!E123)</f>
        <v>3.2659256720364294E-2</v>
      </c>
      <c r="K123" s="30">
        <f>IF(G123=0,"-",G123/'NUMERO DE ECONOMIAS SES'!F123)</f>
        <v>3.1097708082026537E-2</v>
      </c>
      <c r="L123" s="30">
        <f>IF(H123=0,"-",H123/'NUMERO DE ECONOMIAS SES'!G123)</f>
        <v>2.9281989570798236E-2</v>
      </c>
      <c r="M123" s="29">
        <f t="shared" si="1"/>
        <v>3.2659256720364294E-2</v>
      </c>
      <c r="O123" s="6">
        <f>IF($H123=0,0,INT('NUMERO DE ECONOMIAS SES'!X123*'ECONOMIAS SOMENTE (SES)'!$M123))</f>
        <v>1398</v>
      </c>
      <c r="P123" s="6">
        <f>IF($H123=0,0,INT('NUMERO DE ECONOMIAS SES'!Y123*'ECONOMIAS SOMENTE (SES)'!$M123))</f>
        <v>1413</v>
      </c>
      <c r="Q123" s="6">
        <f>IF($H123=0,0,INT('NUMERO DE ECONOMIAS SES'!Z123*'ECONOMIAS SOMENTE (SES)'!$M123))</f>
        <v>1427</v>
      </c>
      <c r="R123" s="6">
        <f>IF($H123=0,0,INT('NUMERO DE ECONOMIAS SES'!AA123*'ECONOMIAS SOMENTE (SES)'!$M123))</f>
        <v>1440</v>
      </c>
    </row>
    <row r="124" spans="1:18" x14ac:dyDescent="0.25">
      <c r="A124" t="s">
        <v>105</v>
      </c>
      <c r="B124" s="1">
        <v>188</v>
      </c>
      <c r="C124" t="s">
        <v>345</v>
      </c>
      <c r="D124" s="14" t="s">
        <v>463</v>
      </c>
      <c r="E124" s="14" t="s">
        <v>460</v>
      </c>
      <c r="F124" s="5">
        <v>0</v>
      </c>
      <c r="G124" s="5">
        <v>0</v>
      </c>
      <c r="H124" s="5">
        <v>0</v>
      </c>
      <c r="J124" s="30" t="str">
        <f>IF(F124=0,"-",F124/'NUMERO DE ECONOMIAS SES'!E124)</f>
        <v>-</v>
      </c>
      <c r="K124" s="30" t="str">
        <f>IF(G124=0,"-",G124/'NUMERO DE ECONOMIAS SES'!F124)</f>
        <v>-</v>
      </c>
      <c r="L124" s="30" t="str">
        <f>IF(H124=0,"-",H124/'NUMERO DE ECONOMIAS SES'!G124)</f>
        <v>-</v>
      </c>
      <c r="M124" s="29" t="str">
        <f t="shared" si="1"/>
        <v>-</v>
      </c>
      <c r="O124" s="6">
        <f>IF($H124=0,0,INT('NUMERO DE ECONOMIAS SES'!X124*'ECONOMIAS SOMENTE (SES)'!$M124))</f>
        <v>0</v>
      </c>
      <c r="P124" s="6">
        <f>IF($H124=0,0,INT('NUMERO DE ECONOMIAS SES'!Y124*'ECONOMIAS SOMENTE (SES)'!$M124))</f>
        <v>0</v>
      </c>
      <c r="Q124" s="6">
        <f>IF($H124=0,0,INT('NUMERO DE ECONOMIAS SES'!Z124*'ECONOMIAS SOMENTE (SES)'!$M124))</f>
        <v>0</v>
      </c>
      <c r="R124" s="6">
        <f>IF($H124=0,0,INT('NUMERO DE ECONOMIAS SES'!AA124*'ECONOMIAS SOMENTE (SES)'!$M124))</f>
        <v>0</v>
      </c>
    </row>
    <row r="125" spans="1:18" x14ac:dyDescent="0.25">
      <c r="A125" t="s">
        <v>106</v>
      </c>
      <c r="B125" s="1">
        <v>423</v>
      </c>
      <c r="C125" t="s">
        <v>346</v>
      </c>
      <c r="D125" s="14" t="s">
        <v>463</v>
      </c>
      <c r="E125" s="14" t="s">
        <v>458</v>
      </c>
      <c r="F125" s="5">
        <v>0</v>
      </c>
      <c r="G125" s="5">
        <v>0</v>
      </c>
      <c r="H125" s="5">
        <v>0</v>
      </c>
      <c r="J125" s="30" t="str">
        <f>IF(F125=0,"-",F125/'NUMERO DE ECONOMIAS SES'!E125)</f>
        <v>-</v>
      </c>
      <c r="K125" s="30" t="str">
        <f>IF(G125=0,"-",G125/'NUMERO DE ECONOMIAS SES'!F125)</f>
        <v>-</v>
      </c>
      <c r="L125" s="30" t="str">
        <f>IF(H125=0,"-",H125/'NUMERO DE ECONOMIAS SES'!G125)</f>
        <v>-</v>
      </c>
      <c r="M125" s="29" t="str">
        <f t="shared" si="1"/>
        <v>-</v>
      </c>
      <c r="O125" s="6">
        <f>IF($H125=0,0,INT('NUMERO DE ECONOMIAS SES'!X125*'ECONOMIAS SOMENTE (SES)'!$M125))</f>
        <v>0</v>
      </c>
      <c r="P125" s="6">
        <f>IF($H125=0,0,INT('NUMERO DE ECONOMIAS SES'!Y125*'ECONOMIAS SOMENTE (SES)'!$M125))</f>
        <v>0</v>
      </c>
      <c r="Q125" s="6">
        <f>IF($H125=0,0,INT('NUMERO DE ECONOMIAS SES'!Z125*'ECONOMIAS SOMENTE (SES)'!$M125))</f>
        <v>0</v>
      </c>
      <c r="R125" s="6">
        <f>IF($H125=0,0,INT('NUMERO DE ECONOMIAS SES'!AA125*'ECONOMIAS SOMENTE (SES)'!$M125))</f>
        <v>0</v>
      </c>
    </row>
    <row r="126" spans="1:18" x14ac:dyDescent="0.25">
      <c r="A126" t="s">
        <v>107</v>
      </c>
      <c r="B126" s="1">
        <v>78</v>
      </c>
      <c r="C126" t="s">
        <v>347</v>
      </c>
      <c r="D126" s="14" t="s">
        <v>464</v>
      </c>
      <c r="E126" s="14" t="s">
        <v>460</v>
      </c>
      <c r="F126" s="5">
        <v>136</v>
      </c>
      <c r="G126" s="5">
        <v>139</v>
      </c>
      <c r="H126" s="5">
        <v>152</v>
      </c>
      <c r="J126" s="30">
        <f>IF(F126=0,"-",F126/'NUMERO DE ECONOMIAS SES'!E126)</f>
        <v>4.6977547495682212E-2</v>
      </c>
      <c r="K126" s="30">
        <f>IF(G126=0,"-",G126/'NUMERO DE ECONOMIAS SES'!F126)</f>
        <v>4.7700754975978039E-2</v>
      </c>
      <c r="L126" s="30">
        <f>IF(H126=0,"-",H126/'NUMERO DE ECONOMIAS SES'!G126)</f>
        <v>5.0397877984084884E-2</v>
      </c>
      <c r="M126" s="29">
        <f t="shared" si="1"/>
        <v>5.0397877984084884E-2</v>
      </c>
      <c r="O126" s="6">
        <f>IF($H126=0,0,INT('NUMERO DE ECONOMIAS SES'!X126*'ECONOMIAS SOMENTE (SES)'!$M126))</f>
        <v>153</v>
      </c>
      <c r="P126" s="6">
        <f>IF($H126=0,0,INT('NUMERO DE ECONOMIAS SES'!Y126*'ECONOMIAS SOMENTE (SES)'!$M126))</f>
        <v>155</v>
      </c>
      <c r="Q126" s="6">
        <f>IF($H126=0,0,INT('NUMERO DE ECONOMIAS SES'!Z126*'ECONOMIAS SOMENTE (SES)'!$M126))</f>
        <v>156</v>
      </c>
      <c r="R126" s="6">
        <f>IF($H126=0,0,INT('NUMERO DE ECONOMIAS SES'!AA126*'ECONOMIAS SOMENTE (SES)'!$M126))</f>
        <v>158</v>
      </c>
    </row>
    <row r="127" spans="1:18" x14ac:dyDescent="0.25">
      <c r="A127" t="s">
        <v>108</v>
      </c>
      <c r="B127" s="1">
        <v>29</v>
      </c>
      <c r="C127" t="s">
        <v>348</v>
      </c>
      <c r="D127" s="14" t="s">
        <v>463</v>
      </c>
      <c r="E127" s="14" t="s">
        <v>460</v>
      </c>
      <c r="F127" s="5">
        <v>140</v>
      </c>
      <c r="G127" s="5">
        <v>153</v>
      </c>
      <c r="H127" s="5">
        <v>154</v>
      </c>
      <c r="J127" s="30">
        <f>IF(F127=0,"-",F127/'NUMERO DE ECONOMIAS SES'!E127)</f>
        <v>2.3026315789473683E-2</v>
      </c>
      <c r="K127" s="30">
        <f>IF(G127=0,"-",G127/'NUMERO DE ECONOMIAS SES'!F127)</f>
        <v>2.5081967213114755E-2</v>
      </c>
      <c r="L127" s="30">
        <f>IF(H127=0,"-",H127/'NUMERO DE ECONOMIAS SES'!G127)</f>
        <v>2.5122349102773247E-2</v>
      </c>
      <c r="M127" s="29">
        <f t="shared" si="1"/>
        <v>2.5122349102773247E-2</v>
      </c>
      <c r="O127" s="6">
        <f>IF($H127=0,0,INT('NUMERO DE ECONOMIAS SES'!X127*'ECONOMIAS SOMENTE (SES)'!$M127))</f>
        <v>155</v>
      </c>
      <c r="P127" s="6">
        <f>IF($H127=0,0,INT('NUMERO DE ECONOMIAS SES'!Y127*'ECONOMIAS SOMENTE (SES)'!$M127))</f>
        <v>157</v>
      </c>
      <c r="Q127" s="6">
        <f>IF($H127=0,0,INT('NUMERO DE ECONOMIAS SES'!Z127*'ECONOMIAS SOMENTE (SES)'!$M127))</f>
        <v>158</v>
      </c>
      <c r="R127" s="6">
        <f>IF($H127=0,0,INT('NUMERO DE ECONOMIAS SES'!AA127*'ECONOMIAS SOMENTE (SES)'!$M127))</f>
        <v>160</v>
      </c>
    </row>
    <row r="128" spans="1:18" x14ac:dyDescent="0.25">
      <c r="A128" t="s">
        <v>109</v>
      </c>
      <c r="B128" s="1">
        <v>285</v>
      </c>
      <c r="C128" t="s">
        <v>349</v>
      </c>
      <c r="D128" s="14" t="s">
        <v>463</v>
      </c>
      <c r="E128" s="14" t="s">
        <v>460</v>
      </c>
      <c r="F128" s="5">
        <v>20</v>
      </c>
      <c r="G128" s="5">
        <v>25</v>
      </c>
      <c r="H128" s="5">
        <v>29</v>
      </c>
      <c r="J128" s="30">
        <f>IF(F128=0,"-",F128/'NUMERO DE ECONOMIAS SES'!E128)</f>
        <v>2.554278416347382E-2</v>
      </c>
      <c r="K128" s="30">
        <f>IF(G128=0,"-",G128/'NUMERO DE ECONOMIAS SES'!F128)</f>
        <v>3.1565656565656568E-2</v>
      </c>
      <c r="L128" s="30">
        <f>IF(H128=0,"-",H128/'NUMERO DE ECONOMIAS SES'!G128)</f>
        <v>3.6477987421383647E-2</v>
      </c>
      <c r="M128" s="29">
        <f t="shared" si="1"/>
        <v>3.6477987421383647E-2</v>
      </c>
      <c r="O128" s="6">
        <f>IF($H128=0,0,INT('NUMERO DE ECONOMIAS SES'!X128*'ECONOMIAS SOMENTE (SES)'!$M128))</f>
        <v>29</v>
      </c>
      <c r="P128" s="6">
        <f>IF($H128=0,0,INT('NUMERO DE ECONOMIAS SES'!Y128*'ECONOMIAS SOMENTE (SES)'!$M128))</f>
        <v>29</v>
      </c>
      <c r="Q128" s="6">
        <f>IF($H128=0,0,INT('NUMERO DE ECONOMIAS SES'!Z128*'ECONOMIAS SOMENTE (SES)'!$M128))</f>
        <v>29</v>
      </c>
      <c r="R128" s="6">
        <f>IF($H128=0,0,INT('NUMERO DE ECONOMIAS SES'!AA128*'ECONOMIAS SOMENTE (SES)'!$M128))</f>
        <v>30</v>
      </c>
    </row>
    <row r="129" spans="1:18" x14ac:dyDescent="0.25">
      <c r="A129" t="s">
        <v>110</v>
      </c>
      <c r="B129" s="1">
        <v>17</v>
      </c>
      <c r="C129" t="s">
        <v>350</v>
      </c>
      <c r="D129" s="14" t="s">
        <v>463</v>
      </c>
      <c r="E129" s="14" t="s">
        <v>459</v>
      </c>
      <c r="F129" s="5">
        <v>1011</v>
      </c>
      <c r="G129" s="5">
        <v>1014</v>
      </c>
      <c r="H129" s="5">
        <v>1000</v>
      </c>
      <c r="J129" s="30">
        <f>IF(F129=0,"-",F129/'NUMERO DE ECONOMIAS SES'!E129)</f>
        <v>6.1332200922106284E-2</v>
      </c>
      <c r="K129" s="30">
        <f>IF(G129=0,"-",G129/'NUMERO DE ECONOMIAS SES'!F129)</f>
        <v>5.701754385964912E-2</v>
      </c>
      <c r="L129" s="30">
        <f>IF(H129=0,"-",H129/'NUMERO DE ECONOMIAS SES'!G129)</f>
        <v>5.3604931653712141E-2</v>
      </c>
      <c r="M129" s="29">
        <f t="shared" si="1"/>
        <v>6.1332200922106284E-2</v>
      </c>
      <c r="O129" s="6">
        <f>IF($H129=0,0,INT('NUMERO DE ECONOMIAS SES'!X129*'ECONOMIAS SOMENTE (SES)'!$M129))</f>
        <v>3440</v>
      </c>
      <c r="P129" s="6">
        <f>IF($H129=0,0,INT('NUMERO DE ECONOMIAS SES'!Y129*'ECONOMIAS SOMENTE (SES)'!$M129))</f>
        <v>3475</v>
      </c>
      <c r="Q129" s="6">
        <f>IF($H129=0,0,INT('NUMERO DE ECONOMIAS SES'!Z129*'ECONOMIAS SOMENTE (SES)'!$M129))</f>
        <v>3510</v>
      </c>
      <c r="R129" s="6">
        <f>IF($H129=0,0,INT('NUMERO DE ECONOMIAS SES'!AA129*'ECONOMIAS SOMENTE (SES)'!$M129))</f>
        <v>3543</v>
      </c>
    </row>
    <row r="130" spans="1:18" x14ac:dyDescent="0.25">
      <c r="A130" t="s">
        <v>111</v>
      </c>
      <c r="B130" s="1">
        <v>190</v>
      </c>
      <c r="C130" t="s">
        <v>351</v>
      </c>
      <c r="D130" s="14" t="s">
        <v>464</v>
      </c>
      <c r="E130" s="14" t="s">
        <v>460</v>
      </c>
      <c r="F130" s="5">
        <v>0</v>
      </c>
      <c r="G130" s="5">
        <v>0</v>
      </c>
      <c r="H130" s="5">
        <v>0</v>
      </c>
      <c r="J130" s="30" t="str">
        <f>IF(F130=0,"-",F130/'NUMERO DE ECONOMIAS SES'!E130)</f>
        <v>-</v>
      </c>
      <c r="K130" s="30" t="str">
        <f>IF(G130=0,"-",G130/'NUMERO DE ECONOMIAS SES'!F130)</f>
        <v>-</v>
      </c>
      <c r="L130" s="30" t="str">
        <f>IF(H130=0,"-",H130/'NUMERO DE ECONOMIAS SES'!G130)</f>
        <v>-</v>
      </c>
      <c r="M130" s="29" t="str">
        <f t="shared" si="1"/>
        <v>-</v>
      </c>
      <c r="O130" s="6">
        <f>IF($H130=0,0,INT('NUMERO DE ECONOMIAS SES'!X130*'ECONOMIAS SOMENTE (SES)'!$M130))</f>
        <v>0</v>
      </c>
      <c r="P130" s="6">
        <f>IF($H130=0,0,INT('NUMERO DE ECONOMIAS SES'!Y130*'ECONOMIAS SOMENTE (SES)'!$M130))</f>
        <v>0</v>
      </c>
      <c r="Q130" s="6">
        <f>IF($H130=0,0,INT('NUMERO DE ECONOMIAS SES'!Z130*'ECONOMIAS SOMENTE (SES)'!$M130))</f>
        <v>0</v>
      </c>
      <c r="R130" s="6">
        <f>IF($H130=0,0,INT('NUMERO DE ECONOMIAS SES'!AA130*'ECONOMIAS SOMENTE (SES)'!$M130))</f>
        <v>0</v>
      </c>
    </row>
    <row r="131" spans="1:18" x14ac:dyDescent="0.25">
      <c r="A131" t="s">
        <v>112</v>
      </c>
      <c r="B131" s="1">
        <v>191</v>
      </c>
      <c r="C131" t="s">
        <v>352</v>
      </c>
      <c r="D131" s="14" t="s">
        <v>463</v>
      </c>
      <c r="E131" s="14" t="s">
        <v>459</v>
      </c>
      <c r="F131" s="5">
        <v>0</v>
      </c>
      <c r="G131" s="5">
        <v>0</v>
      </c>
      <c r="H131" s="5">
        <v>0</v>
      </c>
      <c r="J131" s="30" t="str">
        <f>IF(F131=0,"-",F131/'NUMERO DE ECONOMIAS SES'!E131)</f>
        <v>-</v>
      </c>
      <c r="K131" s="30" t="str">
        <f>IF(G131=0,"-",G131/'NUMERO DE ECONOMIAS SES'!F131)</f>
        <v>-</v>
      </c>
      <c r="L131" s="30" t="str">
        <f>IF(H131=0,"-",H131/'NUMERO DE ECONOMIAS SES'!G131)</f>
        <v>-</v>
      </c>
      <c r="M131" s="29" t="str">
        <f t="shared" si="1"/>
        <v>-</v>
      </c>
      <c r="O131" s="6">
        <f>IF($H131=0,0,INT('NUMERO DE ECONOMIAS SES'!X131*'ECONOMIAS SOMENTE (SES)'!$M131))</f>
        <v>0</v>
      </c>
      <c r="P131" s="6">
        <f>IF($H131=0,0,INT('NUMERO DE ECONOMIAS SES'!Y131*'ECONOMIAS SOMENTE (SES)'!$M131))</f>
        <v>0</v>
      </c>
      <c r="Q131" s="6">
        <f>IF($H131=0,0,INT('NUMERO DE ECONOMIAS SES'!Z131*'ECONOMIAS SOMENTE (SES)'!$M131))</f>
        <v>0</v>
      </c>
      <c r="R131" s="6">
        <f>IF($H131=0,0,INT('NUMERO DE ECONOMIAS SES'!AA131*'ECONOMIAS SOMENTE (SES)'!$M131))</f>
        <v>0</v>
      </c>
    </row>
    <row r="132" spans="1:18" x14ac:dyDescent="0.25">
      <c r="A132" t="s">
        <v>113</v>
      </c>
      <c r="B132" s="1">
        <v>90</v>
      </c>
      <c r="C132" t="s">
        <v>353</v>
      </c>
      <c r="D132" s="14" t="s">
        <v>463</v>
      </c>
      <c r="E132" s="14" t="s">
        <v>458</v>
      </c>
      <c r="F132" s="5">
        <v>32</v>
      </c>
      <c r="G132" s="5">
        <v>31</v>
      </c>
      <c r="H132" s="5">
        <v>30</v>
      </c>
      <c r="J132" s="30">
        <f>IF(F132=0,"-",F132/'NUMERO DE ECONOMIAS SES'!E132)</f>
        <v>1.2950222581950627E-2</v>
      </c>
      <c r="K132" s="30">
        <f>IF(G132=0,"-",G132/'NUMERO DE ECONOMIAS SES'!F132)</f>
        <v>1.2419871794871794E-2</v>
      </c>
      <c r="L132" s="30">
        <f>IF(H132=0,"-",H132/'NUMERO DE ECONOMIAS SES'!G132)</f>
        <v>1.1876484560570071E-2</v>
      </c>
      <c r="M132" s="29">
        <f t="shared" si="1"/>
        <v>1.2950222581950627E-2</v>
      </c>
      <c r="O132" s="6">
        <f>IF($H132=0,0,INT('NUMERO DE ECONOMIAS SES'!X132*'ECONOMIAS SOMENTE (SES)'!$M132))</f>
        <v>33</v>
      </c>
      <c r="P132" s="6">
        <f>IF($H132=0,0,INT('NUMERO DE ECONOMIAS SES'!Y132*'ECONOMIAS SOMENTE (SES)'!$M132))</f>
        <v>33</v>
      </c>
      <c r="Q132" s="6">
        <f>IF($H132=0,0,INT('NUMERO DE ECONOMIAS SES'!Z132*'ECONOMIAS SOMENTE (SES)'!$M132))</f>
        <v>33</v>
      </c>
      <c r="R132" s="6">
        <f>IF($H132=0,0,INT('NUMERO DE ECONOMIAS SES'!AA132*'ECONOMIAS SOMENTE (SES)'!$M132))</f>
        <v>34</v>
      </c>
    </row>
    <row r="133" spans="1:18" x14ac:dyDescent="0.25">
      <c r="A133" t="s">
        <v>114</v>
      </c>
      <c r="B133" s="1">
        <v>192</v>
      </c>
      <c r="C133" t="s">
        <v>354</v>
      </c>
      <c r="D133" s="14" t="s">
        <v>463</v>
      </c>
      <c r="E133" s="14" t="s">
        <v>459</v>
      </c>
      <c r="F133" s="5">
        <v>0</v>
      </c>
      <c r="G133" s="5">
        <v>0</v>
      </c>
      <c r="H133" s="5">
        <v>0</v>
      </c>
      <c r="J133" s="30" t="str">
        <f>IF(F133=0,"-",F133/'NUMERO DE ECONOMIAS SES'!E133)</f>
        <v>-</v>
      </c>
      <c r="K133" s="30" t="str">
        <f>IF(G133=0,"-",G133/'NUMERO DE ECONOMIAS SES'!F133)</f>
        <v>-</v>
      </c>
      <c r="L133" s="30" t="str">
        <f>IF(H133=0,"-",H133/'NUMERO DE ECONOMIAS SES'!G133)</f>
        <v>-</v>
      </c>
      <c r="M133" s="29" t="str">
        <f t="shared" si="1"/>
        <v>-</v>
      </c>
      <c r="O133" s="6">
        <f>IF($H133=0,0,INT('NUMERO DE ECONOMIAS SES'!X133*'ECONOMIAS SOMENTE (SES)'!$M133))</f>
        <v>0</v>
      </c>
      <c r="P133" s="6">
        <f>IF($H133=0,0,INT('NUMERO DE ECONOMIAS SES'!Y133*'ECONOMIAS SOMENTE (SES)'!$M133))</f>
        <v>0</v>
      </c>
      <c r="Q133" s="6">
        <f>IF($H133=0,0,INT('NUMERO DE ECONOMIAS SES'!Z133*'ECONOMIAS SOMENTE (SES)'!$M133))</f>
        <v>0</v>
      </c>
      <c r="R133" s="6">
        <f>IF($H133=0,0,INT('NUMERO DE ECONOMIAS SES'!AA133*'ECONOMIAS SOMENTE (SES)'!$M133))</f>
        <v>0</v>
      </c>
    </row>
    <row r="134" spans="1:18" x14ac:dyDescent="0.25">
      <c r="A134" t="s">
        <v>115</v>
      </c>
      <c r="B134" s="1">
        <v>92</v>
      </c>
      <c r="C134" t="s">
        <v>355</v>
      </c>
      <c r="D134" s="14" t="s">
        <v>464</v>
      </c>
      <c r="E134" s="14" t="s">
        <v>460</v>
      </c>
      <c r="F134" s="5">
        <v>0</v>
      </c>
      <c r="G134" s="5">
        <v>0</v>
      </c>
      <c r="H134" s="5">
        <v>0</v>
      </c>
      <c r="J134" s="30" t="str">
        <f>IF(F134=0,"-",F134/'NUMERO DE ECONOMIAS SES'!E134)</f>
        <v>-</v>
      </c>
      <c r="K134" s="30" t="str">
        <f>IF(G134=0,"-",G134/'NUMERO DE ECONOMIAS SES'!F134)</f>
        <v>-</v>
      </c>
      <c r="L134" s="30" t="str">
        <f>IF(H134=0,"-",H134/'NUMERO DE ECONOMIAS SES'!G134)</f>
        <v>-</v>
      </c>
      <c r="M134" s="29" t="str">
        <f t="shared" si="1"/>
        <v>-</v>
      </c>
      <c r="O134" s="6">
        <f>IF($H134=0,0,INT('NUMERO DE ECONOMIAS SES'!X134*'ECONOMIAS SOMENTE (SES)'!$M134))</f>
        <v>0</v>
      </c>
      <c r="P134" s="6">
        <f>IF($H134=0,0,INT('NUMERO DE ECONOMIAS SES'!Y134*'ECONOMIAS SOMENTE (SES)'!$M134))</f>
        <v>0</v>
      </c>
      <c r="Q134" s="6">
        <f>IF($H134=0,0,INT('NUMERO DE ECONOMIAS SES'!Z134*'ECONOMIAS SOMENTE (SES)'!$M134))</f>
        <v>0</v>
      </c>
      <c r="R134" s="6">
        <f>IF($H134=0,0,INT('NUMERO DE ECONOMIAS SES'!AA134*'ECONOMIAS SOMENTE (SES)'!$M134))</f>
        <v>0</v>
      </c>
    </row>
    <row r="135" spans="1:18" x14ac:dyDescent="0.25">
      <c r="A135" t="s">
        <v>116</v>
      </c>
      <c r="B135" s="1">
        <v>251</v>
      </c>
      <c r="C135" t="s">
        <v>356</v>
      </c>
      <c r="D135" s="14" t="s">
        <v>465</v>
      </c>
      <c r="E135" s="14" t="s">
        <v>458</v>
      </c>
      <c r="F135" s="5">
        <v>0</v>
      </c>
      <c r="G135" s="5">
        <v>0</v>
      </c>
      <c r="H135" s="5">
        <v>0</v>
      </c>
      <c r="J135" s="30" t="str">
        <f>IF(F135=0,"-",F135/'NUMERO DE ECONOMIAS SES'!E135)</f>
        <v>-</v>
      </c>
      <c r="K135" s="30" t="str">
        <f>IF(G135=0,"-",G135/'NUMERO DE ECONOMIAS SES'!F135)</f>
        <v>-</v>
      </c>
      <c r="L135" s="30" t="str">
        <f>IF(H135=0,"-",H135/'NUMERO DE ECONOMIAS SES'!G135)</f>
        <v>-</v>
      </c>
      <c r="M135" s="29" t="str">
        <f t="shared" ref="M135:M198" si="2">IF(H135=0,"-",MAX(J135:L135))</f>
        <v>-</v>
      </c>
      <c r="O135" s="6">
        <f>IF($H135=0,0,INT('NUMERO DE ECONOMIAS SES'!X135*'ECONOMIAS SOMENTE (SES)'!$M135))</f>
        <v>0</v>
      </c>
      <c r="P135" s="6">
        <f>IF($H135=0,0,INT('NUMERO DE ECONOMIAS SES'!Y135*'ECONOMIAS SOMENTE (SES)'!$M135))</f>
        <v>0</v>
      </c>
      <c r="Q135" s="6">
        <f>IF($H135=0,0,INT('NUMERO DE ECONOMIAS SES'!Z135*'ECONOMIAS SOMENTE (SES)'!$M135))</f>
        <v>0</v>
      </c>
      <c r="R135" s="6">
        <f>IF($H135=0,0,INT('NUMERO DE ECONOMIAS SES'!AA135*'ECONOMIAS SOMENTE (SES)'!$M135))</f>
        <v>0</v>
      </c>
    </row>
    <row r="136" spans="1:18" x14ac:dyDescent="0.25">
      <c r="A136" t="s">
        <v>117</v>
      </c>
      <c r="B136" s="1">
        <v>232</v>
      </c>
      <c r="C136" t="s">
        <v>357</v>
      </c>
      <c r="D136" s="14" t="s">
        <v>463</v>
      </c>
      <c r="E136" s="14" t="s">
        <v>459</v>
      </c>
      <c r="F136" s="5">
        <v>34</v>
      </c>
      <c r="G136" s="5">
        <v>35</v>
      </c>
      <c r="H136" s="5">
        <v>34</v>
      </c>
      <c r="J136" s="30">
        <f>IF(F136=0,"-",F136/'NUMERO DE ECONOMIAS SES'!E136)</f>
        <v>4.6890084126327402E-3</v>
      </c>
      <c r="K136" s="30">
        <f>IF(G136=0,"-",G136/'NUMERO DE ECONOMIAS SES'!F136)</f>
        <v>4.7866520787746168E-3</v>
      </c>
      <c r="L136" s="30">
        <f>IF(H136=0,"-",H136/'NUMERO DE ECONOMIAS SES'!G136)</f>
        <v>4.6321525885558582E-3</v>
      </c>
      <c r="M136" s="29">
        <f t="shared" si="2"/>
        <v>4.7866520787746168E-3</v>
      </c>
      <c r="O136" s="6">
        <f>IF($H136=0,0,INT('NUMERO DE ECONOMIAS SES'!X136*'ECONOMIAS SOMENTE (SES)'!$M136))</f>
        <v>40</v>
      </c>
      <c r="P136" s="6">
        <f>IF($H136=0,0,INT('NUMERO DE ECONOMIAS SES'!Y136*'ECONOMIAS SOMENTE (SES)'!$M136))</f>
        <v>46</v>
      </c>
      <c r="Q136" s="6">
        <f>IF($H136=0,0,INT('NUMERO DE ECONOMIAS SES'!Z136*'ECONOMIAS SOMENTE (SES)'!$M136))</f>
        <v>47</v>
      </c>
      <c r="R136" s="6">
        <f>IF($H136=0,0,INT('NUMERO DE ECONOMIAS SES'!AA136*'ECONOMIAS SOMENTE (SES)'!$M136))</f>
        <v>47</v>
      </c>
    </row>
    <row r="137" spans="1:18" x14ac:dyDescent="0.25">
      <c r="A137" t="s">
        <v>118</v>
      </c>
      <c r="B137" s="1">
        <v>77</v>
      </c>
      <c r="C137" t="s">
        <v>358</v>
      </c>
      <c r="D137" s="14" t="s">
        <v>463</v>
      </c>
      <c r="E137" s="14" t="s">
        <v>460</v>
      </c>
      <c r="F137" s="5">
        <v>0</v>
      </c>
      <c r="G137" s="5">
        <v>0</v>
      </c>
      <c r="H137" s="5">
        <v>0</v>
      </c>
      <c r="J137" s="30" t="str">
        <f>IF(F137=0,"-",F137/'NUMERO DE ECONOMIAS SES'!E137)</f>
        <v>-</v>
      </c>
      <c r="K137" s="30" t="str">
        <f>IF(G137=0,"-",G137/'NUMERO DE ECONOMIAS SES'!F137)</f>
        <v>-</v>
      </c>
      <c r="L137" s="30" t="str">
        <f>IF(H137=0,"-",H137/'NUMERO DE ECONOMIAS SES'!G137)</f>
        <v>-</v>
      </c>
      <c r="M137" s="29" t="str">
        <f t="shared" si="2"/>
        <v>-</v>
      </c>
      <c r="O137" s="6">
        <f>IF($H137=0,0,INT('NUMERO DE ECONOMIAS SES'!X137*'ECONOMIAS SOMENTE (SES)'!$M137))</f>
        <v>0</v>
      </c>
      <c r="P137" s="6">
        <f>IF($H137=0,0,INT('NUMERO DE ECONOMIAS SES'!Y137*'ECONOMIAS SOMENTE (SES)'!$M137))</f>
        <v>0</v>
      </c>
      <c r="Q137" s="6">
        <f>IF($H137=0,0,INT('NUMERO DE ECONOMIAS SES'!Z137*'ECONOMIAS SOMENTE (SES)'!$M137))</f>
        <v>0</v>
      </c>
      <c r="R137" s="6">
        <f>IF($H137=0,0,INT('NUMERO DE ECONOMIAS SES'!AA137*'ECONOMIAS SOMENTE (SES)'!$M137))</f>
        <v>0</v>
      </c>
    </row>
    <row r="138" spans="1:18" x14ac:dyDescent="0.25">
      <c r="A138" t="s">
        <v>119</v>
      </c>
      <c r="B138" s="1">
        <v>194</v>
      </c>
      <c r="C138" t="s">
        <v>359</v>
      </c>
      <c r="D138" s="14" t="s">
        <v>463</v>
      </c>
      <c r="E138" s="14" t="s">
        <v>459</v>
      </c>
      <c r="F138" s="5">
        <v>0</v>
      </c>
      <c r="G138" s="5">
        <v>0</v>
      </c>
      <c r="H138" s="5">
        <v>0</v>
      </c>
      <c r="J138" s="30" t="str">
        <f>IF(F138=0,"-",F138/'NUMERO DE ECONOMIAS SES'!E138)</f>
        <v>-</v>
      </c>
      <c r="K138" s="30" t="str">
        <f>IF(G138=0,"-",G138/'NUMERO DE ECONOMIAS SES'!F138)</f>
        <v>-</v>
      </c>
      <c r="L138" s="30" t="str">
        <f>IF(H138=0,"-",H138/'NUMERO DE ECONOMIAS SES'!G138)</f>
        <v>-</v>
      </c>
      <c r="M138" s="29" t="str">
        <f t="shared" si="2"/>
        <v>-</v>
      </c>
      <c r="O138" s="6">
        <f>IF($H138=0,0,INT('NUMERO DE ECONOMIAS SES'!X138*'ECONOMIAS SOMENTE (SES)'!$M138))</f>
        <v>0</v>
      </c>
      <c r="P138" s="6">
        <f>IF($H138=0,0,INT('NUMERO DE ECONOMIAS SES'!Y138*'ECONOMIAS SOMENTE (SES)'!$M138))</f>
        <v>0</v>
      </c>
      <c r="Q138" s="6">
        <f>IF($H138=0,0,INT('NUMERO DE ECONOMIAS SES'!Z138*'ECONOMIAS SOMENTE (SES)'!$M138))</f>
        <v>0</v>
      </c>
      <c r="R138" s="6">
        <f>IF($H138=0,0,INT('NUMERO DE ECONOMIAS SES'!AA138*'ECONOMIAS SOMENTE (SES)'!$M138))</f>
        <v>0</v>
      </c>
    </row>
    <row r="139" spans="1:18" x14ac:dyDescent="0.25">
      <c r="A139" t="s">
        <v>120</v>
      </c>
      <c r="B139" s="1">
        <v>117</v>
      </c>
      <c r="C139" t="s">
        <v>360</v>
      </c>
      <c r="D139" s="14" t="s">
        <v>463</v>
      </c>
      <c r="E139" s="14" t="s">
        <v>460</v>
      </c>
      <c r="F139" s="5">
        <v>33</v>
      </c>
      <c r="G139" s="5">
        <v>39</v>
      </c>
      <c r="H139" s="5">
        <v>39</v>
      </c>
      <c r="J139" s="30">
        <f>IF(F139=0,"-",F139/'NUMERO DE ECONOMIAS SES'!E139)</f>
        <v>2.3157894736842106E-2</v>
      </c>
      <c r="K139" s="30">
        <f>IF(G139=0,"-",G139/'NUMERO DE ECONOMIAS SES'!F139)</f>
        <v>2.7139874739039668E-2</v>
      </c>
      <c r="L139" s="30">
        <f>IF(H139=0,"-",H139/'NUMERO DE ECONOMIAS SES'!G139)</f>
        <v>2.5177533892834086E-2</v>
      </c>
      <c r="M139" s="29">
        <f t="shared" si="2"/>
        <v>2.7139874739039668E-2</v>
      </c>
      <c r="O139" s="6">
        <f>IF($H139=0,0,INT('NUMERO DE ECONOMIAS SES'!X139*'ECONOMIAS SOMENTE (SES)'!$M139))</f>
        <v>42</v>
      </c>
      <c r="P139" s="6">
        <f>IF($H139=0,0,INT('NUMERO DE ECONOMIAS SES'!Y139*'ECONOMIAS SOMENTE (SES)'!$M139))</f>
        <v>42</v>
      </c>
      <c r="Q139" s="6">
        <f>IF($H139=0,0,INT('NUMERO DE ECONOMIAS SES'!Z139*'ECONOMIAS SOMENTE (SES)'!$M139))</f>
        <v>43</v>
      </c>
      <c r="R139" s="6">
        <f>IF($H139=0,0,INT('NUMERO DE ECONOMIAS SES'!AA139*'ECONOMIAS SOMENTE (SES)'!$M139))</f>
        <v>43</v>
      </c>
    </row>
    <row r="140" spans="1:18" x14ac:dyDescent="0.25">
      <c r="A140" t="s">
        <v>121</v>
      </c>
      <c r="B140" s="1">
        <v>242</v>
      </c>
      <c r="C140" t="s">
        <v>361</v>
      </c>
      <c r="D140" s="14" t="s">
        <v>464</v>
      </c>
      <c r="E140" s="14" t="s">
        <v>460</v>
      </c>
      <c r="F140" s="5">
        <v>47</v>
      </c>
      <c r="G140" s="5">
        <v>51</v>
      </c>
      <c r="H140" s="5">
        <v>49</v>
      </c>
      <c r="J140" s="30">
        <f>IF(F140=0,"-",F140/'NUMERO DE ECONOMIAS SES'!E140)</f>
        <v>2.0085470085470087E-2</v>
      </c>
      <c r="K140" s="30">
        <f>IF(G140=0,"-",G140/'NUMERO DE ECONOMIAS SES'!F140)</f>
        <v>2.1591871295512276E-2</v>
      </c>
      <c r="L140" s="30">
        <f>IF(H140=0,"-",H140/'NUMERO DE ECONOMIAS SES'!G140)</f>
        <v>2.0895522388059702E-2</v>
      </c>
      <c r="M140" s="29">
        <f t="shared" si="2"/>
        <v>2.1591871295512276E-2</v>
      </c>
      <c r="O140" s="6">
        <f>IF($H140=0,0,INT('NUMERO DE ECONOMIAS SES'!X140*'ECONOMIAS SOMENTE (SES)'!$M140))</f>
        <v>51</v>
      </c>
      <c r="P140" s="6">
        <f>IF($H140=0,0,INT('NUMERO DE ECONOMIAS SES'!Y140*'ECONOMIAS SOMENTE (SES)'!$M140))</f>
        <v>51</v>
      </c>
      <c r="Q140" s="6">
        <f>IF($H140=0,0,INT('NUMERO DE ECONOMIAS SES'!Z140*'ECONOMIAS SOMENTE (SES)'!$M140))</f>
        <v>52</v>
      </c>
      <c r="R140" s="6">
        <f>IF($H140=0,0,INT('NUMERO DE ECONOMIAS SES'!AA140*'ECONOMIAS SOMENTE (SES)'!$M140))</f>
        <v>52</v>
      </c>
    </row>
    <row r="141" spans="1:18" x14ac:dyDescent="0.25">
      <c r="A141" t="s">
        <v>122</v>
      </c>
      <c r="B141" s="1">
        <v>446</v>
      </c>
      <c r="C141" t="s">
        <v>362</v>
      </c>
      <c r="D141" s="14" t="s">
        <v>463</v>
      </c>
      <c r="E141" s="14" t="s">
        <v>459</v>
      </c>
      <c r="F141" s="5">
        <v>0</v>
      </c>
      <c r="G141" s="5">
        <v>0</v>
      </c>
      <c r="H141" s="5">
        <v>0</v>
      </c>
      <c r="J141" s="30" t="str">
        <f>IF(F141=0,"-",F141/'NUMERO DE ECONOMIAS SES'!E141)</f>
        <v>-</v>
      </c>
      <c r="K141" s="30" t="str">
        <f>IF(G141=0,"-",G141/'NUMERO DE ECONOMIAS SES'!F141)</f>
        <v>-</v>
      </c>
      <c r="L141" s="30" t="str">
        <f>IF(H141=0,"-",H141/'NUMERO DE ECONOMIAS SES'!G141)</f>
        <v>-</v>
      </c>
      <c r="M141" s="29" t="str">
        <f t="shared" si="2"/>
        <v>-</v>
      </c>
      <c r="O141" s="6">
        <f>IF($H141=0,0,INT('NUMERO DE ECONOMIAS SES'!X141*'ECONOMIAS SOMENTE (SES)'!$M141))</f>
        <v>0</v>
      </c>
      <c r="P141" s="6">
        <f>IF($H141=0,0,INT('NUMERO DE ECONOMIAS SES'!Y141*'ECONOMIAS SOMENTE (SES)'!$M141))</f>
        <v>0</v>
      </c>
      <c r="Q141" s="6">
        <f>IF($H141=0,0,INT('NUMERO DE ECONOMIAS SES'!Z141*'ECONOMIAS SOMENTE (SES)'!$M141))</f>
        <v>0</v>
      </c>
      <c r="R141" s="6">
        <f>IF($H141=0,0,INT('NUMERO DE ECONOMIAS SES'!AA141*'ECONOMIAS SOMENTE (SES)'!$M141))</f>
        <v>0</v>
      </c>
    </row>
    <row r="142" spans="1:18" x14ac:dyDescent="0.25">
      <c r="A142" t="s">
        <v>123</v>
      </c>
      <c r="B142" s="1">
        <v>6</v>
      </c>
      <c r="C142" t="s">
        <v>363</v>
      </c>
      <c r="D142" s="14" t="s">
        <v>463</v>
      </c>
      <c r="E142" s="14" t="s">
        <v>458</v>
      </c>
      <c r="F142" s="5">
        <v>220</v>
      </c>
      <c r="G142" s="5">
        <v>231</v>
      </c>
      <c r="H142" s="5">
        <v>226</v>
      </c>
      <c r="J142" s="30">
        <f>IF(F142=0,"-",F142/'NUMERO DE ECONOMIAS SES'!E142)</f>
        <v>1.4758167303951164E-2</v>
      </c>
      <c r="K142" s="30">
        <f>IF(G142=0,"-",G142/'NUMERO DE ECONOMIAS SES'!F142)</f>
        <v>1.5323383084577114E-2</v>
      </c>
      <c r="L142" s="30">
        <f>IF(H142=0,"-",H142/'NUMERO DE ECONOMIAS SES'!G142)</f>
        <v>1.4783803231503892E-2</v>
      </c>
      <c r="M142" s="29">
        <f t="shared" si="2"/>
        <v>1.5323383084577114E-2</v>
      </c>
      <c r="O142" s="6">
        <f>IF($H142=0,0,INT('NUMERO DE ECONOMIAS SES'!X142*'ECONOMIAS SOMENTE (SES)'!$M142))</f>
        <v>241</v>
      </c>
      <c r="P142" s="6">
        <f>IF($H142=0,0,INT('NUMERO DE ECONOMIAS SES'!Y142*'ECONOMIAS SOMENTE (SES)'!$M142))</f>
        <v>244</v>
      </c>
      <c r="Q142" s="6">
        <f>IF($H142=0,0,INT('NUMERO DE ECONOMIAS SES'!Z142*'ECONOMIAS SOMENTE (SES)'!$M142))</f>
        <v>246</v>
      </c>
      <c r="R142" s="6">
        <f>IF($H142=0,0,INT('NUMERO DE ECONOMIAS SES'!AA142*'ECONOMIAS SOMENTE (SES)'!$M142))</f>
        <v>249</v>
      </c>
    </row>
    <row r="143" spans="1:18" x14ac:dyDescent="0.25">
      <c r="A143" t="s">
        <v>124</v>
      </c>
      <c r="B143" s="1">
        <v>308</v>
      </c>
      <c r="C143" t="s">
        <v>364</v>
      </c>
      <c r="D143" s="14" t="s">
        <v>463</v>
      </c>
      <c r="E143" s="14" t="s">
        <v>458</v>
      </c>
      <c r="F143" s="5">
        <v>0</v>
      </c>
      <c r="G143" s="5">
        <v>0</v>
      </c>
      <c r="H143" s="5">
        <v>0</v>
      </c>
      <c r="J143" s="30" t="str">
        <f>IF(F143=0,"-",F143/'NUMERO DE ECONOMIAS SES'!E143)</f>
        <v>-</v>
      </c>
      <c r="K143" s="30" t="str">
        <f>IF(G143=0,"-",G143/'NUMERO DE ECONOMIAS SES'!F143)</f>
        <v>-</v>
      </c>
      <c r="L143" s="30" t="str">
        <f>IF(H143=0,"-",H143/'NUMERO DE ECONOMIAS SES'!G143)</f>
        <v>-</v>
      </c>
      <c r="M143" s="29" t="str">
        <f t="shared" si="2"/>
        <v>-</v>
      </c>
      <c r="O143" s="6">
        <f>IF($H143=0,0,INT('NUMERO DE ECONOMIAS SES'!X143*'ECONOMIAS SOMENTE (SES)'!$M143))</f>
        <v>0</v>
      </c>
      <c r="P143" s="6">
        <f>IF($H143=0,0,INT('NUMERO DE ECONOMIAS SES'!Y143*'ECONOMIAS SOMENTE (SES)'!$M143))</f>
        <v>0</v>
      </c>
      <c r="Q143" s="6">
        <f>IF($H143=0,0,INT('NUMERO DE ECONOMIAS SES'!Z143*'ECONOMIAS SOMENTE (SES)'!$M143))</f>
        <v>0</v>
      </c>
      <c r="R143" s="6">
        <f>IF($H143=0,0,INT('NUMERO DE ECONOMIAS SES'!AA143*'ECONOMIAS SOMENTE (SES)'!$M143))</f>
        <v>0</v>
      </c>
    </row>
    <row r="144" spans="1:18" x14ac:dyDescent="0.25">
      <c r="A144" t="s">
        <v>125</v>
      </c>
      <c r="B144" s="1">
        <v>75</v>
      </c>
      <c r="C144" t="s">
        <v>365</v>
      </c>
      <c r="D144" s="14" t="s">
        <v>463</v>
      </c>
      <c r="E144" s="14" t="s">
        <v>458</v>
      </c>
      <c r="F144" s="5">
        <v>0</v>
      </c>
      <c r="G144" s="5">
        <v>0</v>
      </c>
      <c r="H144" s="5">
        <v>0</v>
      </c>
      <c r="J144" s="30" t="str">
        <f>IF(F144=0,"-",F144/'NUMERO DE ECONOMIAS SES'!E144)</f>
        <v>-</v>
      </c>
      <c r="K144" s="30" t="str">
        <f>IF(G144=0,"-",G144/'NUMERO DE ECONOMIAS SES'!F144)</f>
        <v>-</v>
      </c>
      <c r="L144" s="30" t="str">
        <f>IF(H144=0,"-",H144/'NUMERO DE ECONOMIAS SES'!G144)</f>
        <v>-</v>
      </c>
      <c r="M144" s="29" t="str">
        <f t="shared" si="2"/>
        <v>-</v>
      </c>
      <c r="O144" s="6">
        <f>IF($H144=0,0,INT('NUMERO DE ECONOMIAS SES'!X144*'ECONOMIAS SOMENTE (SES)'!$M144))</f>
        <v>0</v>
      </c>
      <c r="P144" s="6">
        <f>IF($H144=0,0,INT('NUMERO DE ECONOMIAS SES'!Y144*'ECONOMIAS SOMENTE (SES)'!$M144))</f>
        <v>0</v>
      </c>
      <c r="Q144" s="6">
        <f>IF($H144=0,0,INT('NUMERO DE ECONOMIAS SES'!Z144*'ECONOMIAS SOMENTE (SES)'!$M144))</f>
        <v>0</v>
      </c>
      <c r="R144" s="6">
        <f>IF($H144=0,0,INT('NUMERO DE ECONOMIAS SES'!AA144*'ECONOMIAS SOMENTE (SES)'!$M144))</f>
        <v>0</v>
      </c>
    </row>
    <row r="145" spans="1:18" x14ac:dyDescent="0.25">
      <c r="A145" t="s">
        <v>126</v>
      </c>
      <c r="B145" s="1">
        <v>317</v>
      </c>
      <c r="C145" t="s">
        <v>366</v>
      </c>
      <c r="D145" s="14" t="s">
        <v>463</v>
      </c>
      <c r="E145" s="14" t="s">
        <v>458</v>
      </c>
      <c r="F145" s="5">
        <v>0</v>
      </c>
      <c r="G145" s="5">
        <v>0</v>
      </c>
      <c r="H145" s="5">
        <v>0</v>
      </c>
      <c r="J145" s="30" t="str">
        <f>IF(F145=0,"-",F145/'NUMERO DE ECONOMIAS SES'!E145)</f>
        <v>-</v>
      </c>
      <c r="K145" s="30" t="str">
        <f>IF(G145=0,"-",G145/'NUMERO DE ECONOMIAS SES'!F145)</f>
        <v>-</v>
      </c>
      <c r="L145" s="30" t="str">
        <f>IF(H145=0,"-",H145/'NUMERO DE ECONOMIAS SES'!G145)</f>
        <v>-</v>
      </c>
      <c r="M145" s="29" t="str">
        <f t="shared" si="2"/>
        <v>-</v>
      </c>
      <c r="O145" s="6">
        <f>IF($H145=0,0,INT('NUMERO DE ECONOMIAS SES'!X145*'ECONOMIAS SOMENTE (SES)'!$M145))</f>
        <v>0</v>
      </c>
      <c r="P145" s="6">
        <f>IF($H145=0,0,INT('NUMERO DE ECONOMIAS SES'!Y145*'ECONOMIAS SOMENTE (SES)'!$M145))</f>
        <v>0</v>
      </c>
      <c r="Q145" s="6">
        <f>IF($H145=0,0,INT('NUMERO DE ECONOMIAS SES'!Z145*'ECONOMIAS SOMENTE (SES)'!$M145))</f>
        <v>0</v>
      </c>
      <c r="R145" s="6">
        <f>IF($H145=0,0,INT('NUMERO DE ECONOMIAS SES'!AA145*'ECONOMIAS SOMENTE (SES)'!$M145))</f>
        <v>0</v>
      </c>
    </row>
    <row r="146" spans="1:18" x14ac:dyDescent="0.25">
      <c r="A146" t="s">
        <v>127</v>
      </c>
      <c r="B146" s="1">
        <v>196</v>
      </c>
      <c r="C146" t="s">
        <v>367</v>
      </c>
      <c r="D146" s="14" t="s">
        <v>463</v>
      </c>
      <c r="E146" s="14" t="s">
        <v>458</v>
      </c>
      <c r="F146" s="5">
        <v>0</v>
      </c>
      <c r="G146" s="5">
        <v>0</v>
      </c>
      <c r="H146" s="5">
        <v>0</v>
      </c>
      <c r="J146" s="30" t="str">
        <f>IF(F146=0,"-",F146/'NUMERO DE ECONOMIAS SES'!E146)</f>
        <v>-</v>
      </c>
      <c r="K146" s="30" t="str">
        <f>IF(G146=0,"-",G146/'NUMERO DE ECONOMIAS SES'!F146)</f>
        <v>-</v>
      </c>
      <c r="L146" s="30" t="str">
        <f>IF(H146=0,"-",H146/'NUMERO DE ECONOMIAS SES'!G146)</f>
        <v>-</v>
      </c>
      <c r="M146" s="29" t="str">
        <f t="shared" si="2"/>
        <v>-</v>
      </c>
      <c r="O146" s="6">
        <f>IF($H146=0,0,INT('NUMERO DE ECONOMIAS SES'!X146*'ECONOMIAS SOMENTE (SES)'!$M146))</f>
        <v>0</v>
      </c>
      <c r="P146" s="6">
        <f>IF($H146=0,0,INT('NUMERO DE ECONOMIAS SES'!Y146*'ECONOMIAS SOMENTE (SES)'!$M146))</f>
        <v>0</v>
      </c>
      <c r="Q146" s="6">
        <f>IF($H146=0,0,INT('NUMERO DE ECONOMIAS SES'!Z146*'ECONOMIAS SOMENTE (SES)'!$M146))</f>
        <v>0</v>
      </c>
      <c r="R146" s="6">
        <f>IF($H146=0,0,INT('NUMERO DE ECONOMIAS SES'!AA146*'ECONOMIAS SOMENTE (SES)'!$M146))</f>
        <v>0</v>
      </c>
    </row>
    <row r="147" spans="1:18" x14ac:dyDescent="0.25">
      <c r="A147" t="s">
        <v>128</v>
      </c>
      <c r="B147" s="1">
        <v>57</v>
      </c>
      <c r="C147" t="s">
        <v>368</v>
      </c>
      <c r="D147" s="14" t="s">
        <v>463</v>
      </c>
      <c r="E147" s="14" t="s">
        <v>460</v>
      </c>
      <c r="F147" s="5">
        <v>0</v>
      </c>
      <c r="G147" s="5">
        <v>0</v>
      </c>
      <c r="H147" s="5">
        <v>0</v>
      </c>
      <c r="J147" s="30" t="str">
        <f>IF(F147=0,"-",F147/'NUMERO DE ECONOMIAS SES'!E147)</f>
        <v>-</v>
      </c>
      <c r="K147" s="30" t="str">
        <f>IF(G147=0,"-",G147/'NUMERO DE ECONOMIAS SES'!F147)</f>
        <v>-</v>
      </c>
      <c r="L147" s="30" t="str">
        <f>IF(H147=0,"-",H147/'NUMERO DE ECONOMIAS SES'!G147)</f>
        <v>-</v>
      </c>
      <c r="M147" s="29" t="str">
        <f t="shared" si="2"/>
        <v>-</v>
      </c>
      <c r="O147" s="6">
        <f>IF($H147=0,0,INT('NUMERO DE ECONOMIAS SES'!X147*'ECONOMIAS SOMENTE (SES)'!$M147))</f>
        <v>0</v>
      </c>
      <c r="P147" s="6">
        <f>IF($H147=0,0,INT('NUMERO DE ECONOMIAS SES'!Y147*'ECONOMIAS SOMENTE (SES)'!$M147))</f>
        <v>0</v>
      </c>
      <c r="Q147" s="6">
        <f>IF($H147=0,0,INT('NUMERO DE ECONOMIAS SES'!Z147*'ECONOMIAS SOMENTE (SES)'!$M147))</f>
        <v>0</v>
      </c>
      <c r="R147" s="6">
        <f>IF($H147=0,0,INT('NUMERO DE ECONOMIAS SES'!AA147*'ECONOMIAS SOMENTE (SES)'!$M147))</f>
        <v>0</v>
      </c>
    </row>
    <row r="148" spans="1:18" x14ac:dyDescent="0.25">
      <c r="A148" t="s">
        <v>129</v>
      </c>
      <c r="B148" s="1">
        <v>49</v>
      </c>
      <c r="C148" t="s">
        <v>369</v>
      </c>
      <c r="D148" s="14" t="s">
        <v>463</v>
      </c>
      <c r="E148" s="14" t="s">
        <v>458</v>
      </c>
      <c r="F148" s="5">
        <v>0</v>
      </c>
      <c r="G148" s="5">
        <v>0</v>
      </c>
      <c r="H148" s="5">
        <v>0</v>
      </c>
      <c r="J148" s="30" t="str">
        <f>IF(F148=0,"-",F148/'NUMERO DE ECONOMIAS SES'!E148)</f>
        <v>-</v>
      </c>
      <c r="K148" s="30" t="str">
        <f>IF(G148=0,"-",G148/'NUMERO DE ECONOMIAS SES'!F148)</f>
        <v>-</v>
      </c>
      <c r="L148" s="30" t="str">
        <f>IF(H148=0,"-",H148/'NUMERO DE ECONOMIAS SES'!G148)</f>
        <v>-</v>
      </c>
      <c r="M148" s="29" t="str">
        <f t="shared" si="2"/>
        <v>-</v>
      </c>
      <c r="O148" s="6">
        <f>IF($H148=0,0,INT('NUMERO DE ECONOMIAS SES'!X148*'ECONOMIAS SOMENTE (SES)'!$M148))</f>
        <v>0</v>
      </c>
      <c r="P148" s="6">
        <f>IF($H148=0,0,INT('NUMERO DE ECONOMIAS SES'!Y148*'ECONOMIAS SOMENTE (SES)'!$M148))</f>
        <v>0</v>
      </c>
      <c r="Q148" s="6">
        <f>IF($H148=0,0,INT('NUMERO DE ECONOMIAS SES'!Z148*'ECONOMIAS SOMENTE (SES)'!$M148))</f>
        <v>0</v>
      </c>
      <c r="R148" s="6">
        <f>IF($H148=0,0,INT('NUMERO DE ECONOMIAS SES'!AA148*'ECONOMIAS SOMENTE (SES)'!$M148))</f>
        <v>0</v>
      </c>
    </row>
    <row r="149" spans="1:18" x14ac:dyDescent="0.25">
      <c r="A149" t="s">
        <v>130</v>
      </c>
      <c r="B149" s="1">
        <v>63</v>
      </c>
      <c r="C149" t="s">
        <v>370</v>
      </c>
      <c r="D149" s="14" t="s">
        <v>463</v>
      </c>
      <c r="E149" s="14" t="s">
        <v>458</v>
      </c>
      <c r="F149" s="5">
        <v>50</v>
      </c>
      <c r="G149" s="5">
        <v>47</v>
      </c>
      <c r="H149" s="5">
        <v>47</v>
      </c>
      <c r="J149" s="30">
        <f>IF(F149=0,"-",F149/'NUMERO DE ECONOMIAS SES'!E149)</f>
        <v>8.2576383154417832E-3</v>
      </c>
      <c r="K149" s="30">
        <f>IF(G149=0,"-",G149/'NUMERO DE ECONOMIAS SES'!F149)</f>
        <v>7.6609616951915241E-3</v>
      </c>
      <c r="L149" s="30">
        <f>IF(H149=0,"-",H149/'NUMERO DE ECONOMIAS SES'!G149)</f>
        <v>7.5928917609046848E-3</v>
      </c>
      <c r="M149" s="29">
        <f t="shared" si="2"/>
        <v>8.2576383154417832E-3</v>
      </c>
      <c r="O149" s="6">
        <f>IF($H149=0,0,INT('NUMERO DE ECONOMIAS SES'!X149*'ECONOMIAS SOMENTE (SES)'!$M149))</f>
        <v>51</v>
      </c>
      <c r="P149" s="6">
        <f>IF($H149=0,0,INT('NUMERO DE ECONOMIAS SES'!Y149*'ECONOMIAS SOMENTE (SES)'!$M149))</f>
        <v>52</v>
      </c>
      <c r="Q149" s="6">
        <f>IF($H149=0,0,INT('NUMERO DE ECONOMIAS SES'!Z149*'ECONOMIAS SOMENTE (SES)'!$M149))</f>
        <v>52</v>
      </c>
      <c r="R149" s="6">
        <f>IF($H149=0,0,INT('NUMERO DE ECONOMIAS SES'!AA149*'ECONOMIAS SOMENTE (SES)'!$M149))</f>
        <v>86</v>
      </c>
    </row>
    <row r="150" spans="1:18" x14ac:dyDescent="0.25">
      <c r="A150" t="s">
        <v>131</v>
      </c>
      <c r="B150" s="1">
        <v>199</v>
      </c>
      <c r="C150" t="s">
        <v>371</v>
      </c>
      <c r="D150" s="14" t="s">
        <v>463</v>
      </c>
      <c r="E150" s="14" t="s">
        <v>458</v>
      </c>
      <c r="F150" s="5">
        <v>0</v>
      </c>
      <c r="G150" s="5">
        <v>0</v>
      </c>
      <c r="H150" s="5">
        <v>0</v>
      </c>
      <c r="J150" s="30" t="str">
        <f>IF(F150=0,"-",F150/'NUMERO DE ECONOMIAS SES'!E150)</f>
        <v>-</v>
      </c>
      <c r="K150" s="30" t="str">
        <f>IF(G150=0,"-",G150/'NUMERO DE ECONOMIAS SES'!F150)</f>
        <v>-</v>
      </c>
      <c r="L150" s="30" t="str">
        <f>IF(H150=0,"-",H150/'NUMERO DE ECONOMIAS SES'!G150)</f>
        <v>-</v>
      </c>
      <c r="M150" s="29" t="str">
        <f t="shared" si="2"/>
        <v>-</v>
      </c>
      <c r="O150" s="6">
        <f>IF($H150=0,0,INT('NUMERO DE ECONOMIAS SES'!X150*'ECONOMIAS SOMENTE (SES)'!$M150))</f>
        <v>0</v>
      </c>
      <c r="P150" s="6">
        <f>IF($H150=0,0,INT('NUMERO DE ECONOMIAS SES'!Y150*'ECONOMIAS SOMENTE (SES)'!$M150))</f>
        <v>0</v>
      </c>
      <c r="Q150" s="6">
        <f>IF($H150=0,0,INT('NUMERO DE ECONOMIAS SES'!Z150*'ECONOMIAS SOMENTE (SES)'!$M150))</f>
        <v>0</v>
      </c>
      <c r="R150" s="6">
        <f>IF($H150=0,0,INT('NUMERO DE ECONOMIAS SES'!AA150*'ECONOMIAS SOMENTE (SES)'!$M150))</f>
        <v>0</v>
      </c>
    </row>
    <row r="151" spans="1:18" x14ac:dyDescent="0.25">
      <c r="A151" t="s">
        <v>132</v>
      </c>
      <c r="B151" s="1">
        <v>82</v>
      </c>
      <c r="C151" t="s">
        <v>372</v>
      </c>
      <c r="D151" s="14" t="s">
        <v>463</v>
      </c>
      <c r="E151" s="14" t="s">
        <v>459</v>
      </c>
      <c r="F151" s="5">
        <v>0</v>
      </c>
      <c r="G151" s="5">
        <v>0</v>
      </c>
      <c r="H151" s="5">
        <v>0</v>
      </c>
      <c r="J151" s="30" t="str">
        <f>IF(F151=0,"-",F151/'NUMERO DE ECONOMIAS SES'!E151)</f>
        <v>-</v>
      </c>
      <c r="K151" s="30" t="str">
        <f>IF(G151=0,"-",G151/'NUMERO DE ECONOMIAS SES'!F151)</f>
        <v>-</v>
      </c>
      <c r="L151" s="30" t="str">
        <f>IF(H151=0,"-",H151/'NUMERO DE ECONOMIAS SES'!G151)</f>
        <v>-</v>
      </c>
      <c r="M151" s="29" t="str">
        <f t="shared" si="2"/>
        <v>-</v>
      </c>
      <c r="O151" s="6">
        <f>IF($H151=0,0,INT('NUMERO DE ECONOMIAS SES'!X151*'ECONOMIAS SOMENTE (SES)'!$M151))</f>
        <v>0</v>
      </c>
      <c r="P151" s="6">
        <f>IF($H151=0,0,INT('NUMERO DE ECONOMIAS SES'!Y151*'ECONOMIAS SOMENTE (SES)'!$M151))</f>
        <v>0</v>
      </c>
      <c r="Q151" s="6">
        <f>IF($H151=0,0,INT('NUMERO DE ECONOMIAS SES'!Z151*'ECONOMIAS SOMENTE (SES)'!$M151))</f>
        <v>0</v>
      </c>
      <c r="R151" s="6">
        <f>IF($H151=0,0,INT('NUMERO DE ECONOMIAS SES'!AA151*'ECONOMIAS SOMENTE (SES)'!$M151))</f>
        <v>0</v>
      </c>
    </row>
    <row r="152" spans="1:18" x14ac:dyDescent="0.25">
      <c r="A152" t="s">
        <v>133</v>
      </c>
      <c r="B152" s="1">
        <v>318</v>
      </c>
      <c r="C152" t="s">
        <v>373</v>
      </c>
      <c r="D152" s="14" t="s">
        <v>465</v>
      </c>
      <c r="E152" s="14" t="s">
        <v>458</v>
      </c>
      <c r="F152" s="5">
        <v>0</v>
      </c>
      <c r="G152" s="5">
        <v>0</v>
      </c>
      <c r="H152" s="5">
        <v>0</v>
      </c>
      <c r="J152" s="30" t="str">
        <f>IF(F152=0,"-",F152/'NUMERO DE ECONOMIAS SES'!E152)</f>
        <v>-</v>
      </c>
      <c r="K152" s="30" t="str">
        <f>IF(G152=0,"-",G152/'NUMERO DE ECONOMIAS SES'!F152)</f>
        <v>-</v>
      </c>
      <c r="L152" s="30" t="str">
        <f>IF(H152=0,"-",H152/'NUMERO DE ECONOMIAS SES'!G152)</f>
        <v>-</v>
      </c>
      <c r="M152" s="29" t="str">
        <f t="shared" si="2"/>
        <v>-</v>
      </c>
      <c r="O152" s="6">
        <f>IF($H152=0,0,INT('NUMERO DE ECONOMIAS SES'!X152*'ECONOMIAS SOMENTE (SES)'!$M152))</f>
        <v>0</v>
      </c>
      <c r="P152" s="6">
        <f>IF($H152=0,0,INT('NUMERO DE ECONOMIAS SES'!Y152*'ECONOMIAS SOMENTE (SES)'!$M152))</f>
        <v>0</v>
      </c>
      <c r="Q152" s="6">
        <f>IF($H152=0,0,INT('NUMERO DE ECONOMIAS SES'!Z152*'ECONOMIAS SOMENTE (SES)'!$M152))</f>
        <v>0</v>
      </c>
      <c r="R152" s="6">
        <f>IF($H152=0,0,INT('NUMERO DE ECONOMIAS SES'!AA152*'ECONOMIAS SOMENTE (SES)'!$M152))</f>
        <v>0</v>
      </c>
    </row>
    <row r="153" spans="1:18" x14ac:dyDescent="0.25">
      <c r="A153" t="s">
        <v>134</v>
      </c>
      <c r="B153" s="1">
        <v>104</v>
      </c>
      <c r="C153" t="s">
        <v>374</v>
      </c>
      <c r="D153" s="14" t="s">
        <v>463</v>
      </c>
      <c r="E153" s="14" t="s">
        <v>458</v>
      </c>
      <c r="F153" s="5">
        <v>0</v>
      </c>
      <c r="G153" s="5">
        <v>0</v>
      </c>
      <c r="H153" s="5">
        <v>0</v>
      </c>
      <c r="J153" s="30" t="str">
        <f>IF(F153=0,"-",F153/'NUMERO DE ECONOMIAS SES'!E153)</f>
        <v>-</v>
      </c>
      <c r="K153" s="30" t="str">
        <f>IF(G153=0,"-",G153/'NUMERO DE ECONOMIAS SES'!F153)</f>
        <v>-</v>
      </c>
      <c r="L153" s="30" t="str">
        <f>IF(H153=0,"-",H153/'NUMERO DE ECONOMIAS SES'!G153)</f>
        <v>-</v>
      </c>
      <c r="M153" s="29" t="str">
        <f t="shared" si="2"/>
        <v>-</v>
      </c>
      <c r="O153" s="6">
        <f>IF($H153=0,0,INT('NUMERO DE ECONOMIAS SES'!X153*'ECONOMIAS SOMENTE (SES)'!$M153))</f>
        <v>0</v>
      </c>
      <c r="P153" s="6">
        <f>IF($H153=0,0,INT('NUMERO DE ECONOMIAS SES'!Y153*'ECONOMIAS SOMENTE (SES)'!$M153))</f>
        <v>0</v>
      </c>
      <c r="Q153" s="6">
        <f>IF($H153=0,0,INT('NUMERO DE ECONOMIAS SES'!Z153*'ECONOMIAS SOMENTE (SES)'!$M153))</f>
        <v>0</v>
      </c>
      <c r="R153" s="6">
        <f>IF($H153=0,0,INT('NUMERO DE ECONOMIAS SES'!AA153*'ECONOMIAS SOMENTE (SES)'!$M153))</f>
        <v>0</v>
      </c>
    </row>
    <row r="154" spans="1:18" x14ac:dyDescent="0.25">
      <c r="A154" t="s">
        <v>135</v>
      </c>
      <c r="B154" s="1">
        <v>362</v>
      </c>
      <c r="C154" t="s">
        <v>375</v>
      </c>
      <c r="D154" s="14" t="s">
        <v>463</v>
      </c>
      <c r="E154" s="14" t="s">
        <v>458</v>
      </c>
      <c r="F154" s="5">
        <v>0</v>
      </c>
      <c r="G154" s="5">
        <v>0</v>
      </c>
      <c r="H154" s="5">
        <v>0</v>
      </c>
      <c r="J154" s="30" t="str">
        <f>IF(F154=0,"-",F154/'NUMERO DE ECONOMIAS SES'!E154)</f>
        <v>-</v>
      </c>
      <c r="K154" s="30" t="str">
        <f>IF(G154=0,"-",G154/'NUMERO DE ECONOMIAS SES'!F154)</f>
        <v>-</v>
      </c>
      <c r="L154" s="30" t="str">
        <f>IF(H154=0,"-",H154/'NUMERO DE ECONOMIAS SES'!G154)</f>
        <v>-</v>
      </c>
      <c r="M154" s="29" t="str">
        <f t="shared" si="2"/>
        <v>-</v>
      </c>
      <c r="O154" s="6">
        <f>IF($H154=0,0,INT('NUMERO DE ECONOMIAS SES'!X154*'ECONOMIAS SOMENTE (SES)'!$M154))</f>
        <v>0</v>
      </c>
      <c r="P154" s="6">
        <f>IF($H154=0,0,INT('NUMERO DE ECONOMIAS SES'!Y154*'ECONOMIAS SOMENTE (SES)'!$M154))</f>
        <v>0</v>
      </c>
      <c r="Q154" s="6">
        <f>IF($H154=0,0,INT('NUMERO DE ECONOMIAS SES'!Z154*'ECONOMIAS SOMENTE (SES)'!$M154))</f>
        <v>0</v>
      </c>
      <c r="R154" s="6">
        <f>IF($H154=0,0,INT('NUMERO DE ECONOMIAS SES'!AA154*'ECONOMIAS SOMENTE (SES)'!$M154))</f>
        <v>0</v>
      </c>
    </row>
    <row r="155" spans="1:18" x14ac:dyDescent="0.25">
      <c r="A155" t="s">
        <v>136</v>
      </c>
      <c r="B155" s="1">
        <v>74</v>
      </c>
      <c r="C155" t="s">
        <v>376</v>
      </c>
      <c r="D155" s="14" t="s">
        <v>465</v>
      </c>
      <c r="E155" s="14" t="s">
        <v>458</v>
      </c>
      <c r="F155" s="5">
        <v>0</v>
      </c>
      <c r="G155" s="5">
        <v>0</v>
      </c>
      <c r="H155" s="5">
        <v>0</v>
      </c>
      <c r="J155" s="30" t="str">
        <f>IF(F155=0,"-",F155/'NUMERO DE ECONOMIAS SES'!E155)</f>
        <v>-</v>
      </c>
      <c r="K155" s="30" t="str">
        <f>IF(G155=0,"-",G155/'NUMERO DE ECONOMIAS SES'!F155)</f>
        <v>-</v>
      </c>
      <c r="L155" s="30" t="str">
        <f>IF(H155=0,"-",H155/'NUMERO DE ECONOMIAS SES'!G155)</f>
        <v>-</v>
      </c>
      <c r="M155" s="29" t="str">
        <f t="shared" si="2"/>
        <v>-</v>
      </c>
      <c r="O155" s="6">
        <f>IF($H155=0,0,INT('NUMERO DE ECONOMIAS SES'!X155*'ECONOMIAS SOMENTE (SES)'!$M155))</f>
        <v>0</v>
      </c>
      <c r="P155" s="6">
        <f>IF($H155=0,0,INT('NUMERO DE ECONOMIAS SES'!Y155*'ECONOMIAS SOMENTE (SES)'!$M155))</f>
        <v>0</v>
      </c>
      <c r="Q155" s="6">
        <f>IF($H155=0,0,INT('NUMERO DE ECONOMIAS SES'!Z155*'ECONOMIAS SOMENTE (SES)'!$M155))</f>
        <v>0</v>
      </c>
      <c r="R155" s="6">
        <f>IF($H155=0,0,INT('NUMERO DE ECONOMIAS SES'!AA155*'ECONOMIAS SOMENTE (SES)'!$M155))</f>
        <v>0</v>
      </c>
    </row>
    <row r="156" spans="1:18" x14ac:dyDescent="0.25">
      <c r="A156" t="s">
        <v>137</v>
      </c>
      <c r="B156" s="1">
        <v>116</v>
      </c>
      <c r="C156" t="s">
        <v>377</v>
      </c>
      <c r="D156" s="14" t="s">
        <v>463</v>
      </c>
      <c r="E156" s="14" t="s">
        <v>460</v>
      </c>
      <c r="F156" s="5">
        <v>0</v>
      </c>
      <c r="G156" s="5">
        <v>0</v>
      </c>
      <c r="H156" s="5">
        <v>0</v>
      </c>
      <c r="J156" s="30" t="str">
        <f>IF(F156=0,"-",F156/'NUMERO DE ECONOMIAS SES'!E156)</f>
        <v>-</v>
      </c>
      <c r="K156" s="30" t="str">
        <f>IF(G156=0,"-",G156/'NUMERO DE ECONOMIAS SES'!F156)</f>
        <v>-</v>
      </c>
      <c r="L156" s="30" t="str">
        <f>IF(H156=0,"-",H156/'NUMERO DE ECONOMIAS SES'!G156)</f>
        <v>-</v>
      </c>
      <c r="M156" s="29" t="str">
        <f t="shared" si="2"/>
        <v>-</v>
      </c>
      <c r="O156" s="6">
        <f>IF($H156=0,0,INT('NUMERO DE ECONOMIAS SES'!X156*'ECONOMIAS SOMENTE (SES)'!$M156))</f>
        <v>0</v>
      </c>
      <c r="P156" s="6">
        <f>IF($H156=0,0,INT('NUMERO DE ECONOMIAS SES'!Y156*'ECONOMIAS SOMENTE (SES)'!$M156))</f>
        <v>0</v>
      </c>
      <c r="Q156" s="6">
        <f>IF($H156=0,0,INT('NUMERO DE ECONOMIAS SES'!Z156*'ECONOMIAS SOMENTE (SES)'!$M156))</f>
        <v>0</v>
      </c>
      <c r="R156" s="6">
        <f>IF($H156=0,0,INT('NUMERO DE ECONOMIAS SES'!AA156*'ECONOMIAS SOMENTE (SES)'!$M156))</f>
        <v>0</v>
      </c>
    </row>
    <row r="157" spans="1:18" x14ac:dyDescent="0.25">
      <c r="A157" t="s">
        <v>138</v>
      </c>
      <c r="B157" s="1">
        <v>119</v>
      </c>
      <c r="C157" t="s">
        <v>378</v>
      </c>
      <c r="D157" s="14" t="s">
        <v>463</v>
      </c>
      <c r="E157" s="14" t="s">
        <v>459</v>
      </c>
      <c r="F157" s="5">
        <v>115</v>
      </c>
      <c r="G157" s="5">
        <v>79</v>
      </c>
      <c r="H157" s="5">
        <v>85</v>
      </c>
      <c r="J157" s="30">
        <f>IF(F157=0,"-",F157/'NUMERO DE ECONOMIAS SES'!E157)</f>
        <v>7.7404590428754123E-3</v>
      </c>
      <c r="K157" s="30">
        <f>IF(G157=0,"-",G157/'NUMERO DE ECONOMIAS SES'!F157)</f>
        <v>5.0155545679639391E-3</v>
      </c>
      <c r="L157" s="30">
        <f>IF(H157=0,"-",H157/'NUMERO DE ECONOMIAS SES'!G157)</f>
        <v>5.1430991710534274E-3</v>
      </c>
      <c r="M157" s="29">
        <f t="shared" si="2"/>
        <v>7.7404590428754123E-3</v>
      </c>
      <c r="O157" s="6">
        <f>IF($H157=0,0,INT('NUMERO DE ECONOMIAS SES'!X157*'ECONOMIAS SOMENTE (SES)'!$M157))</f>
        <v>150</v>
      </c>
      <c r="P157" s="6">
        <f>IF($H157=0,0,INT('NUMERO DE ECONOMIAS SES'!Y157*'ECONOMIAS SOMENTE (SES)'!$M157))</f>
        <v>174</v>
      </c>
      <c r="Q157" s="6">
        <f>IF($H157=0,0,INT('NUMERO DE ECONOMIAS SES'!Z157*'ECONOMIAS SOMENTE (SES)'!$M157))</f>
        <v>197</v>
      </c>
      <c r="R157" s="6">
        <f>IF($H157=0,0,INT('NUMERO DE ECONOMIAS SES'!AA157*'ECONOMIAS SOMENTE (SES)'!$M157))</f>
        <v>221</v>
      </c>
    </row>
    <row r="158" spans="1:18" x14ac:dyDescent="0.25">
      <c r="A158" t="s">
        <v>139</v>
      </c>
      <c r="B158" s="1">
        <v>449</v>
      </c>
      <c r="C158" t="s">
        <v>379</v>
      </c>
      <c r="D158" s="14" t="s">
        <v>463</v>
      </c>
      <c r="E158" s="14" t="s">
        <v>458</v>
      </c>
      <c r="F158" s="5">
        <v>0</v>
      </c>
      <c r="G158" s="5">
        <v>0</v>
      </c>
      <c r="H158" s="5">
        <v>0</v>
      </c>
      <c r="J158" s="30" t="str">
        <f>IF(F158=0,"-",F158/'NUMERO DE ECONOMIAS SES'!E158)</f>
        <v>-</v>
      </c>
      <c r="K158" s="30" t="str">
        <f>IF(G158=0,"-",G158/'NUMERO DE ECONOMIAS SES'!F158)</f>
        <v>-</v>
      </c>
      <c r="L158" s="30" t="str">
        <f>IF(H158=0,"-",H158/'NUMERO DE ECONOMIAS SES'!G158)</f>
        <v>-</v>
      </c>
      <c r="M158" s="29" t="str">
        <f t="shared" si="2"/>
        <v>-</v>
      </c>
      <c r="O158" s="6">
        <f>IF($H158=0,0,INT('NUMERO DE ECONOMIAS SES'!X158*'ECONOMIAS SOMENTE (SES)'!$M158))</f>
        <v>0</v>
      </c>
      <c r="P158" s="6">
        <f>IF($H158=0,0,INT('NUMERO DE ECONOMIAS SES'!Y158*'ECONOMIAS SOMENTE (SES)'!$M158))</f>
        <v>0</v>
      </c>
      <c r="Q158" s="6">
        <f>IF($H158=0,0,INT('NUMERO DE ECONOMIAS SES'!Z158*'ECONOMIAS SOMENTE (SES)'!$M158))</f>
        <v>0</v>
      </c>
      <c r="R158" s="6">
        <f>IF($H158=0,0,INT('NUMERO DE ECONOMIAS SES'!AA158*'ECONOMIAS SOMENTE (SES)'!$M158))</f>
        <v>0</v>
      </c>
    </row>
    <row r="159" spans="1:18" x14ac:dyDescent="0.25">
      <c r="A159" t="s">
        <v>140</v>
      </c>
      <c r="B159" s="1">
        <v>37</v>
      </c>
      <c r="C159" t="s">
        <v>380</v>
      </c>
      <c r="D159" s="14" t="s">
        <v>463</v>
      </c>
      <c r="E159" s="14" t="s">
        <v>459</v>
      </c>
      <c r="F159" s="5">
        <v>0</v>
      </c>
      <c r="G159" s="5">
        <v>0</v>
      </c>
      <c r="H159" s="5">
        <v>0</v>
      </c>
      <c r="J159" s="30" t="str">
        <f>IF(F159=0,"-",F159/'NUMERO DE ECONOMIAS SES'!E159)</f>
        <v>-</v>
      </c>
      <c r="K159" s="30" t="str">
        <f>IF(G159=0,"-",G159/'NUMERO DE ECONOMIAS SES'!F159)</f>
        <v>-</v>
      </c>
      <c r="L159" s="30" t="str">
        <f>IF(H159=0,"-",H159/'NUMERO DE ECONOMIAS SES'!G159)</f>
        <v>-</v>
      </c>
      <c r="M159" s="29" t="str">
        <f t="shared" si="2"/>
        <v>-</v>
      </c>
      <c r="O159" s="6">
        <f>IF($H159=0,0,INT('NUMERO DE ECONOMIAS SES'!X159*'ECONOMIAS SOMENTE (SES)'!$M159))</f>
        <v>0</v>
      </c>
      <c r="P159" s="6">
        <f>IF($H159=0,0,INT('NUMERO DE ECONOMIAS SES'!Y159*'ECONOMIAS SOMENTE (SES)'!$M159))</f>
        <v>0</v>
      </c>
      <c r="Q159" s="6">
        <f>IF($H159=0,0,INT('NUMERO DE ECONOMIAS SES'!Z159*'ECONOMIAS SOMENTE (SES)'!$M159))</f>
        <v>0</v>
      </c>
      <c r="R159" s="6">
        <f>IF($H159=0,0,INT('NUMERO DE ECONOMIAS SES'!AA159*'ECONOMIAS SOMENTE (SES)'!$M159))</f>
        <v>0</v>
      </c>
    </row>
    <row r="160" spans="1:18" x14ac:dyDescent="0.25">
      <c r="A160" t="s">
        <v>141</v>
      </c>
      <c r="B160" s="1">
        <v>202</v>
      </c>
      <c r="C160" t="s">
        <v>381</v>
      </c>
      <c r="D160" s="14" t="s">
        <v>465</v>
      </c>
      <c r="E160" s="14" t="s">
        <v>458</v>
      </c>
      <c r="F160" s="5">
        <v>0</v>
      </c>
      <c r="G160" s="5">
        <v>0</v>
      </c>
      <c r="H160" s="5">
        <v>0</v>
      </c>
      <c r="J160" s="30" t="str">
        <f>IF(F160=0,"-",F160/'NUMERO DE ECONOMIAS SES'!E160)</f>
        <v>-</v>
      </c>
      <c r="K160" s="30" t="str">
        <f>IF(G160=0,"-",G160/'NUMERO DE ECONOMIAS SES'!F160)</f>
        <v>-</v>
      </c>
      <c r="L160" s="30" t="str">
        <f>IF(H160=0,"-",H160/'NUMERO DE ECONOMIAS SES'!G160)</f>
        <v>-</v>
      </c>
      <c r="M160" s="29" t="str">
        <f t="shared" si="2"/>
        <v>-</v>
      </c>
      <c r="O160" s="6">
        <f>IF($H160=0,0,INT('NUMERO DE ECONOMIAS SES'!X160*'ECONOMIAS SOMENTE (SES)'!$M160))</f>
        <v>0</v>
      </c>
      <c r="P160" s="6">
        <f>IF($H160=0,0,INT('NUMERO DE ECONOMIAS SES'!Y160*'ECONOMIAS SOMENTE (SES)'!$M160))</f>
        <v>0</v>
      </c>
      <c r="Q160" s="6">
        <f>IF($H160=0,0,INT('NUMERO DE ECONOMIAS SES'!Z160*'ECONOMIAS SOMENTE (SES)'!$M160))</f>
        <v>0</v>
      </c>
      <c r="R160" s="6">
        <f>IF($H160=0,0,INT('NUMERO DE ECONOMIAS SES'!AA160*'ECONOMIAS SOMENTE (SES)'!$M160))</f>
        <v>0</v>
      </c>
    </row>
    <row r="161" spans="1:18" x14ac:dyDescent="0.25">
      <c r="A161" t="s">
        <v>142</v>
      </c>
      <c r="B161" s="1">
        <v>109</v>
      </c>
      <c r="C161" t="s">
        <v>382</v>
      </c>
      <c r="D161" s="14" t="s">
        <v>463</v>
      </c>
      <c r="E161" s="14" t="s">
        <v>459</v>
      </c>
      <c r="F161" s="5">
        <v>0</v>
      </c>
      <c r="G161" s="5">
        <v>0</v>
      </c>
      <c r="H161" s="5">
        <v>0</v>
      </c>
      <c r="J161" s="30" t="str">
        <f>IF(F161=0,"-",F161/'NUMERO DE ECONOMIAS SES'!E161)</f>
        <v>-</v>
      </c>
      <c r="K161" s="30" t="str">
        <f>IF(G161=0,"-",G161/'NUMERO DE ECONOMIAS SES'!F161)</f>
        <v>-</v>
      </c>
      <c r="L161" s="30" t="str">
        <f>IF(H161=0,"-",H161/'NUMERO DE ECONOMIAS SES'!G161)</f>
        <v>-</v>
      </c>
      <c r="M161" s="29" t="str">
        <f t="shared" si="2"/>
        <v>-</v>
      </c>
      <c r="O161" s="6">
        <f>IF($H161=0,0,INT('NUMERO DE ECONOMIAS SES'!X161*'ECONOMIAS SOMENTE (SES)'!$M161))</f>
        <v>0</v>
      </c>
      <c r="P161" s="6">
        <f>IF($H161=0,0,INT('NUMERO DE ECONOMIAS SES'!Y161*'ECONOMIAS SOMENTE (SES)'!$M161))</f>
        <v>0</v>
      </c>
      <c r="Q161" s="6">
        <f>IF($H161=0,0,INT('NUMERO DE ECONOMIAS SES'!Z161*'ECONOMIAS SOMENTE (SES)'!$M161))</f>
        <v>0</v>
      </c>
      <c r="R161" s="6">
        <f>IF($H161=0,0,INT('NUMERO DE ECONOMIAS SES'!AA161*'ECONOMIAS SOMENTE (SES)'!$M161))</f>
        <v>0</v>
      </c>
    </row>
    <row r="162" spans="1:18" x14ac:dyDescent="0.25">
      <c r="A162" t="s">
        <v>143</v>
      </c>
      <c r="B162" s="1">
        <v>40</v>
      </c>
      <c r="C162" t="s">
        <v>383</v>
      </c>
      <c r="D162" s="14" t="s">
        <v>463</v>
      </c>
      <c r="E162" s="14" t="s">
        <v>459</v>
      </c>
      <c r="F162" s="5">
        <v>30</v>
      </c>
      <c r="G162" s="5">
        <v>26</v>
      </c>
      <c r="H162" s="5">
        <v>29</v>
      </c>
      <c r="J162" s="30">
        <f>IF(F162=0,"-",F162/'NUMERO DE ECONOMIAS SES'!E162)</f>
        <v>5.4054054054054057E-3</v>
      </c>
      <c r="K162" s="30">
        <f>IF(G162=0,"-",G162/'NUMERO DE ECONOMIAS SES'!F162)</f>
        <v>4.5895851721094441E-3</v>
      </c>
      <c r="L162" s="30">
        <f>IF(H162=0,"-",H162/'NUMERO DE ECONOMIAS SES'!G162)</f>
        <v>5.0966608084358524E-3</v>
      </c>
      <c r="M162" s="29">
        <f t="shared" si="2"/>
        <v>5.4054054054054057E-3</v>
      </c>
      <c r="O162" s="6">
        <f>IF($H162=0,0,INT('NUMERO DE ECONOMIAS SES'!X162*'ECONOMIAS SOMENTE (SES)'!$M162))</f>
        <v>31</v>
      </c>
      <c r="P162" s="6">
        <f>IF($H162=0,0,INT('NUMERO DE ECONOMIAS SES'!Y162*'ECONOMIAS SOMENTE (SES)'!$M162))</f>
        <v>31</v>
      </c>
      <c r="Q162" s="6">
        <f>IF($H162=0,0,INT('NUMERO DE ECONOMIAS SES'!Z162*'ECONOMIAS SOMENTE (SES)'!$M162))</f>
        <v>31</v>
      </c>
      <c r="R162" s="6">
        <f>IF($H162=0,0,INT('NUMERO DE ECONOMIAS SES'!AA162*'ECONOMIAS SOMENTE (SES)'!$M162))</f>
        <v>32</v>
      </c>
    </row>
    <row r="163" spans="1:18" x14ac:dyDescent="0.25">
      <c r="A163" t="s">
        <v>144</v>
      </c>
      <c r="B163" s="1">
        <v>240</v>
      </c>
      <c r="C163" t="s">
        <v>384</v>
      </c>
      <c r="D163" s="14" t="s">
        <v>464</v>
      </c>
      <c r="E163" s="14" t="s">
        <v>460</v>
      </c>
      <c r="F163" s="5">
        <v>0</v>
      </c>
      <c r="G163" s="5">
        <v>0</v>
      </c>
      <c r="H163" s="5">
        <v>0</v>
      </c>
      <c r="J163" s="30" t="str">
        <f>IF(F163=0,"-",F163/'NUMERO DE ECONOMIAS SES'!E163)</f>
        <v>-</v>
      </c>
      <c r="K163" s="30" t="str">
        <f>IF(G163=0,"-",G163/'NUMERO DE ECONOMIAS SES'!F163)</f>
        <v>-</v>
      </c>
      <c r="L163" s="30" t="str">
        <f>IF(H163=0,"-",H163/'NUMERO DE ECONOMIAS SES'!G163)</f>
        <v>-</v>
      </c>
      <c r="M163" s="29" t="str">
        <f t="shared" si="2"/>
        <v>-</v>
      </c>
      <c r="O163" s="6">
        <f>IF($H163=0,0,INT('NUMERO DE ECONOMIAS SES'!X163*'ECONOMIAS SOMENTE (SES)'!$M163))</f>
        <v>0</v>
      </c>
      <c r="P163" s="6">
        <f>IF($H163=0,0,INT('NUMERO DE ECONOMIAS SES'!Y163*'ECONOMIAS SOMENTE (SES)'!$M163))</f>
        <v>0</v>
      </c>
      <c r="Q163" s="6">
        <f>IF($H163=0,0,INT('NUMERO DE ECONOMIAS SES'!Z163*'ECONOMIAS SOMENTE (SES)'!$M163))</f>
        <v>0</v>
      </c>
      <c r="R163" s="6">
        <f>IF($H163=0,0,INT('NUMERO DE ECONOMIAS SES'!AA163*'ECONOMIAS SOMENTE (SES)'!$M163))</f>
        <v>0</v>
      </c>
    </row>
    <row r="164" spans="1:18" x14ac:dyDescent="0.25">
      <c r="A164" t="s">
        <v>145</v>
      </c>
      <c r="B164" s="1">
        <v>52</v>
      </c>
      <c r="C164" t="s">
        <v>385</v>
      </c>
      <c r="D164" s="14" t="s">
        <v>463</v>
      </c>
      <c r="E164" s="14" t="s">
        <v>460</v>
      </c>
      <c r="F164" s="5">
        <v>1102</v>
      </c>
      <c r="G164" s="5">
        <v>1097</v>
      </c>
      <c r="H164" s="5">
        <v>1059</v>
      </c>
      <c r="J164" s="30">
        <f>IF(F164=0,"-",F164/'NUMERO DE ECONOMIAS SES'!E164)</f>
        <v>8.7224948551527626E-2</v>
      </c>
      <c r="K164" s="30">
        <f>IF(G164=0,"-",G164/'NUMERO DE ECONOMIAS SES'!F164)</f>
        <v>8.5985264147985574E-2</v>
      </c>
      <c r="L164" s="30">
        <f>IF(H164=0,"-",H164/'NUMERO DE ECONOMIAS SES'!G164)</f>
        <v>8.2239652092878771E-2</v>
      </c>
      <c r="M164" s="29">
        <f t="shared" si="2"/>
        <v>8.7224948551527626E-2</v>
      </c>
      <c r="O164" s="6">
        <f>IF($H164=0,0,INT('NUMERO DE ECONOMIAS SES'!X164*'ECONOMIAS SOMENTE (SES)'!$M164))</f>
        <v>1135</v>
      </c>
      <c r="P164" s="6">
        <f>IF($H164=0,0,INT('NUMERO DE ECONOMIAS SES'!Y164*'ECONOMIAS SOMENTE (SES)'!$M164))</f>
        <v>1146</v>
      </c>
      <c r="Q164" s="6">
        <f>IF($H164=0,0,INT('NUMERO DE ECONOMIAS SES'!Z164*'ECONOMIAS SOMENTE (SES)'!$M164))</f>
        <v>1158</v>
      </c>
      <c r="R164" s="6">
        <f>IF($H164=0,0,INT('NUMERO DE ECONOMIAS SES'!AA164*'ECONOMIAS SOMENTE (SES)'!$M164))</f>
        <v>1169</v>
      </c>
    </row>
    <row r="165" spans="1:18" x14ac:dyDescent="0.25">
      <c r="A165" t="s">
        <v>146</v>
      </c>
      <c r="B165" s="1">
        <v>203</v>
      </c>
      <c r="C165" t="s">
        <v>386</v>
      </c>
      <c r="D165" s="14" t="s">
        <v>463</v>
      </c>
      <c r="E165" s="14" t="s">
        <v>459</v>
      </c>
      <c r="F165" s="5">
        <v>0</v>
      </c>
      <c r="G165" s="5">
        <v>0</v>
      </c>
      <c r="H165" s="5">
        <v>0</v>
      </c>
      <c r="J165" s="30" t="str">
        <f>IF(F165=0,"-",F165/'NUMERO DE ECONOMIAS SES'!E165)</f>
        <v>-</v>
      </c>
      <c r="K165" s="30" t="str">
        <f>IF(G165=0,"-",G165/'NUMERO DE ECONOMIAS SES'!F165)</f>
        <v>-</v>
      </c>
      <c r="L165" s="30" t="str">
        <f>IF(H165=0,"-",H165/'NUMERO DE ECONOMIAS SES'!G165)</f>
        <v>-</v>
      </c>
      <c r="M165" s="29" t="str">
        <f t="shared" si="2"/>
        <v>-</v>
      </c>
      <c r="O165" s="6">
        <f>IF($H165=0,0,INT('NUMERO DE ECONOMIAS SES'!X165*'ECONOMIAS SOMENTE (SES)'!$M165))</f>
        <v>0</v>
      </c>
      <c r="P165" s="6">
        <f>IF($H165=0,0,INT('NUMERO DE ECONOMIAS SES'!Y165*'ECONOMIAS SOMENTE (SES)'!$M165))</f>
        <v>0</v>
      </c>
      <c r="Q165" s="6">
        <f>IF($H165=0,0,INT('NUMERO DE ECONOMIAS SES'!Z165*'ECONOMIAS SOMENTE (SES)'!$M165))</f>
        <v>0</v>
      </c>
      <c r="R165" s="6">
        <f>IF($H165=0,0,INT('NUMERO DE ECONOMIAS SES'!AA165*'ECONOMIAS SOMENTE (SES)'!$M165))</f>
        <v>0</v>
      </c>
    </row>
    <row r="166" spans="1:18" x14ac:dyDescent="0.25">
      <c r="A166" t="s">
        <v>147</v>
      </c>
      <c r="B166" s="1">
        <v>204</v>
      </c>
      <c r="C166" t="s">
        <v>387</v>
      </c>
      <c r="D166" s="14" t="s">
        <v>463</v>
      </c>
      <c r="E166" s="14" t="s">
        <v>460</v>
      </c>
      <c r="F166" s="5">
        <v>0</v>
      </c>
      <c r="G166" s="5">
        <v>0</v>
      </c>
      <c r="H166" s="5">
        <v>0</v>
      </c>
      <c r="J166" s="30" t="str">
        <f>IF(F166=0,"-",F166/'NUMERO DE ECONOMIAS SES'!E166)</f>
        <v>-</v>
      </c>
      <c r="K166" s="30" t="str">
        <f>IF(G166=0,"-",G166/'NUMERO DE ECONOMIAS SES'!F166)</f>
        <v>-</v>
      </c>
      <c r="L166" s="30" t="str">
        <f>IF(H166=0,"-",H166/'NUMERO DE ECONOMIAS SES'!G166)</f>
        <v>-</v>
      </c>
      <c r="M166" s="29" t="str">
        <f t="shared" si="2"/>
        <v>-</v>
      </c>
      <c r="O166" s="6">
        <f>IF($H166=0,0,INT('NUMERO DE ECONOMIAS SES'!X166*'ECONOMIAS SOMENTE (SES)'!$M166))</f>
        <v>0</v>
      </c>
      <c r="P166" s="6">
        <f>IF($H166=0,0,INT('NUMERO DE ECONOMIAS SES'!Y166*'ECONOMIAS SOMENTE (SES)'!$M166))</f>
        <v>0</v>
      </c>
      <c r="Q166" s="6">
        <f>IF($H166=0,0,INT('NUMERO DE ECONOMIAS SES'!Z166*'ECONOMIAS SOMENTE (SES)'!$M166))</f>
        <v>0</v>
      </c>
      <c r="R166" s="6">
        <f>IF($H166=0,0,INT('NUMERO DE ECONOMIAS SES'!AA166*'ECONOMIAS SOMENTE (SES)'!$M166))</f>
        <v>0</v>
      </c>
    </row>
    <row r="167" spans="1:18" x14ac:dyDescent="0.25">
      <c r="A167" t="s">
        <v>148</v>
      </c>
      <c r="B167" s="1">
        <v>102</v>
      </c>
      <c r="C167" t="s">
        <v>388</v>
      </c>
      <c r="D167" s="14" t="s">
        <v>463</v>
      </c>
      <c r="E167" s="14" t="s">
        <v>460</v>
      </c>
      <c r="F167" s="5">
        <v>64</v>
      </c>
      <c r="G167" s="5">
        <v>54</v>
      </c>
      <c r="H167" s="5">
        <v>60</v>
      </c>
      <c r="J167" s="30">
        <f>IF(F167=0,"-",F167/'NUMERO DE ECONOMIAS SES'!E167)</f>
        <v>1.4032010524007894E-2</v>
      </c>
      <c r="K167" s="30">
        <f>IF(G167=0,"-",G167/'NUMERO DE ECONOMIAS SES'!F167)</f>
        <v>1.1663066954643628E-2</v>
      </c>
      <c r="L167" s="30">
        <f>IF(H167=0,"-",H167/'NUMERO DE ECONOMIAS SES'!G167)</f>
        <v>1.2836970474967908E-2</v>
      </c>
      <c r="M167" s="29">
        <f t="shared" si="2"/>
        <v>1.4032010524007894E-2</v>
      </c>
      <c r="O167" s="6">
        <f>IF($H167=0,0,INT('NUMERO DE ECONOMIAS SES'!X167*'ECONOMIAS SOMENTE (SES)'!$M167))</f>
        <v>66</v>
      </c>
      <c r="P167" s="6">
        <f>IF($H167=0,0,INT('NUMERO DE ECONOMIAS SES'!Y167*'ECONOMIAS SOMENTE (SES)'!$M167))</f>
        <v>66</v>
      </c>
      <c r="Q167" s="6">
        <f>IF($H167=0,0,INT('NUMERO DE ECONOMIAS SES'!Z167*'ECONOMIAS SOMENTE (SES)'!$M167))</f>
        <v>67</v>
      </c>
      <c r="R167" s="6">
        <f>IF($H167=0,0,INT('NUMERO DE ECONOMIAS SES'!AA167*'ECONOMIAS SOMENTE (SES)'!$M167))</f>
        <v>68</v>
      </c>
    </row>
    <row r="168" spans="1:18" x14ac:dyDescent="0.25">
      <c r="A168" t="s">
        <v>149</v>
      </c>
      <c r="B168" s="1">
        <v>235</v>
      </c>
      <c r="C168" t="s">
        <v>389</v>
      </c>
      <c r="D168" s="14" t="s">
        <v>463</v>
      </c>
      <c r="E168" s="14" t="s">
        <v>460</v>
      </c>
      <c r="F168" s="5">
        <v>0</v>
      </c>
      <c r="G168" s="5">
        <v>0</v>
      </c>
      <c r="H168" s="5">
        <v>0</v>
      </c>
      <c r="J168" s="30" t="str">
        <f>IF(F168=0,"-",F168/'NUMERO DE ECONOMIAS SES'!E168)</f>
        <v>-</v>
      </c>
      <c r="K168" s="30" t="str">
        <f>IF(G168=0,"-",G168/'NUMERO DE ECONOMIAS SES'!F168)</f>
        <v>-</v>
      </c>
      <c r="L168" s="30" t="str">
        <f>IF(H168=0,"-",H168/'NUMERO DE ECONOMIAS SES'!G168)</f>
        <v>-</v>
      </c>
      <c r="M168" s="29" t="str">
        <f t="shared" si="2"/>
        <v>-</v>
      </c>
      <c r="O168" s="6">
        <f>IF($H168=0,0,INT('NUMERO DE ECONOMIAS SES'!X168*'ECONOMIAS SOMENTE (SES)'!$M168))</f>
        <v>0</v>
      </c>
      <c r="P168" s="6">
        <f>IF($H168=0,0,INT('NUMERO DE ECONOMIAS SES'!Y168*'ECONOMIAS SOMENTE (SES)'!$M168))</f>
        <v>0</v>
      </c>
      <c r="Q168" s="6">
        <f>IF($H168=0,0,INT('NUMERO DE ECONOMIAS SES'!Z168*'ECONOMIAS SOMENTE (SES)'!$M168))</f>
        <v>0</v>
      </c>
      <c r="R168" s="6">
        <f>IF($H168=0,0,INT('NUMERO DE ECONOMIAS SES'!AA168*'ECONOMIAS SOMENTE (SES)'!$M168))</f>
        <v>0</v>
      </c>
    </row>
    <row r="169" spans="1:18" x14ac:dyDescent="0.25">
      <c r="A169" t="s">
        <v>150</v>
      </c>
      <c r="B169" s="1">
        <v>41</v>
      </c>
      <c r="C169" t="s">
        <v>390</v>
      </c>
      <c r="D169" s="14" t="s">
        <v>463</v>
      </c>
      <c r="E169" s="14" t="s">
        <v>458</v>
      </c>
      <c r="F169" s="5">
        <v>0</v>
      </c>
      <c r="G169" s="5">
        <v>0</v>
      </c>
      <c r="H169" s="5">
        <v>0</v>
      </c>
      <c r="J169" s="30" t="str">
        <f>IF(F169=0,"-",F169/'NUMERO DE ECONOMIAS SES'!E169)</f>
        <v>-</v>
      </c>
      <c r="K169" s="30" t="str">
        <f>IF(G169=0,"-",G169/'NUMERO DE ECONOMIAS SES'!F169)</f>
        <v>-</v>
      </c>
      <c r="L169" s="30" t="str">
        <f>IF(H169=0,"-",H169/'NUMERO DE ECONOMIAS SES'!G169)</f>
        <v>-</v>
      </c>
      <c r="M169" s="29" t="str">
        <f t="shared" si="2"/>
        <v>-</v>
      </c>
      <c r="O169" s="6">
        <f>IF($H169=0,0,INT('NUMERO DE ECONOMIAS SES'!X169*'ECONOMIAS SOMENTE (SES)'!$M169))</f>
        <v>0</v>
      </c>
      <c r="P169" s="6">
        <f>IF($H169=0,0,INT('NUMERO DE ECONOMIAS SES'!Y169*'ECONOMIAS SOMENTE (SES)'!$M169))</f>
        <v>0</v>
      </c>
      <c r="Q169" s="6">
        <f>IF($H169=0,0,INT('NUMERO DE ECONOMIAS SES'!Z169*'ECONOMIAS SOMENTE (SES)'!$M169))</f>
        <v>0</v>
      </c>
      <c r="R169" s="6">
        <f>IF($H169=0,0,INT('NUMERO DE ECONOMIAS SES'!AA169*'ECONOMIAS SOMENTE (SES)'!$M169))</f>
        <v>0</v>
      </c>
    </row>
    <row r="170" spans="1:18" x14ac:dyDescent="0.25">
      <c r="A170" t="s">
        <v>151</v>
      </c>
      <c r="B170" s="1">
        <v>211</v>
      </c>
      <c r="C170" t="s">
        <v>391</v>
      </c>
      <c r="D170" s="14" t="s">
        <v>463</v>
      </c>
      <c r="E170" s="14" t="s">
        <v>458</v>
      </c>
      <c r="F170" s="5">
        <v>0</v>
      </c>
      <c r="G170" s="5">
        <v>0</v>
      </c>
      <c r="H170" s="5">
        <v>0</v>
      </c>
      <c r="J170" s="30" t="str">
        <f>IF(F170=0,"-",F170/'NUMERO DE ECONOMIAS SES'!E170)</f>
        <v>-</v>
      </c>
      <c r="K170" s="30" t="str">
        <f>IF(G170=0,"-",G170/'NUMERO DE ECONOMIAS SES'!F170)</f>
        <v>-</v>
      </c>
      <c r="L170" s="30" t="str">
        <f>IF(H170=0,"-",H170/'NUMERO DE ECONOMIAS SES'!G170)</f>
        <v>-</v>
      </c>
      <c r="M170" s="29" t="str">
        <f t="shared" si="2"/>
        <v>-</v>
      </c>
      <c r="O170" s="6">
        <f>IF($H170=0,0,INT('NUMERO DE ECONOMIAS SES'!X170*'ECONOMIAS SOMENTE (SES)'!$M170))</f>
        <v>0</v>
      </c>
      <c r="P170" s="6">
        <f>IF($H170=0,0,INT('NUMERO DE ECONOMIAS SES'!Y170*'ECONOMIAS SOMENTE (SES)'!$M170))</f>
        <v>0</v>
      </c>
      <c r="Q170" s="6">
        <f>IF($H170=0,0,INT('NUMERO DE ECONOMIAS SES'!Z170*'ECONOMIAS SOMENTE (SES)'!$M170))</f>
        <v>0</v>
      </c>
      <c r="R170" s="6">
        <f>IF($H170=0,0,INT('NUMERO DE ECONOMIAS SES'!AA170*'ECONOMIAS SOMENTE (SES)'!$M170))</f>
        <v>0</v>
      </c>
    </row>
    <row r="171" spans="1:18" x14ac:dyDescent="0.25">
      <c r="A171" t="s">
        <v>152</v>
      </c>
      <c r="B171" s="1">
        <v>15</v>
      </c>
      <c r="C171" t="s">
        <v>392</v>
      </c>
      <c r="D171" s="14" t="s">
        <v>465</v>
      </c>
      <c r="E171" s="14" t="s">
        <v>458</v>
      </c>
      <c r="F171" s="5">
        <v>288</v>
      </c>
      <c r="G171" s="5">
        <v>284</v>
      </c>
      <c r="H171" s="5">
        <v>275</v>
      </c>
      <c r="J171" s="30">
        <f>IF(F171=0,"-",F171/'NUMERO DE ECONOMIAS SES'!E171)</f>
        <v>3.1192461821726417E-2</v>
      </c>
      <c r="K171" s="30">
        <f>IF(G171=0,"-",G171/'NUMERO DE ECONOMIAS SES'!F171)</f>
        <v>3.0270731187380089E-2</v>
      </c>
      <c r="L171" s="30">
        <f>IF(H171=0,"-",H171/'NUMERO DE ECONOMIAS SES'!G171)</f>
        <v>2.8580336728330907E-2</v>
      </c>
      <c r="M171" s="29">
        <f t="shared" si="2"/>
        <v>3.1192461821726417E-2</v>
      </c>
      <c r="O171" s="6">
        <f>IF($H171=0,0,INT('NUMERO DE ECONOMIAS SES'!X171*'ECONOMIAS SOMENTE (SES)'!$M171))</f>
        <v>303</v>
      </c>
      <c r="P171" s="6">
        <f>IF($H171=0,0,INT('NUMERO DE ECONOMIAS SES'!Y171*'ECONOMIAS SOMENTE (SES)'!$M171))</f>
        <v>306</v>
      </c>
      <c r="Q171" s="6">
        <f>IF($H171=0,0,INT('NUMERO DE ECONOMIAS SES'!Z171*'ECONOMIAS SOMENTE (SES)'!$M171))</f>
        <v>309</v>
      </c>
      <c r="R171" s="6">
        <f>IF($H171=0,0,INT('NUMERO DE ECONOMIAS SES'!AA171*'ECONOMIAS SOMENTE (SES)'!$M171))</f>
        <v>312</v>
      </c>
    </row>
    <row r="172" spans="1:18" x14ac:dyDescent="0.25">
      <c r="A172" t="s">
        <v>153</v>
      </c>
      <c r="B172" s="1">
        <v>213</v>
      </c>
      <c r="C172" t="s">
        <v>393</v>
      </c>
      <c r="D172" s="14" t="s">
        <v>464</v>
      </c>
      <c r="E172" s="14" t="s">
        <v>460</v>
      </c>
      <c r="F172" s="5">
        <v>0</v>
      </c>
      <c r="G172" s="5">
        <v>0</v>
      </c>
      <c r="H172" s="5">
        <v>0</v>
      </c>
      <c r="J172" s="30" t="str">
        <f>IF(F172=0,"-",F172/'NUMERO DE ECONOMIAS SES'!E172)</f>
        <v>-</v>
      </c>
      <c r="K172" s="30" t="str">
        <f>IF(G172=0,"-",G172/'NUMERO DE ECONOMIAS SES'!F172)</f>
        <v>-</v>
      </c>
      <c r="L172" s="30" t="str">
        <f>IF(H172=0,"-",H172/'NUMERO DE ECONOMIAS SES'!G172)</f>
        <v>-</v>
      </c>
      <c r="M172" s="29" t="str">
        <f t="shared" si="2"/>
        <v>-</v>
      </c>
      <c r="O172" s="6">
        <f>IF($H172=0,0,INT('NUMERO DE ECONOMIAS SES'!X172*'ECONOMIAS SOMENTE (SES)'!$M172))</f>
        <v>0</v>
      </c>
      <c r="P172" s="6">
        <f>IF($H172=0,0,INT('NUMERO DE ECONOMIAS SES'!Y172*'ECONOMIAS SOMENTE (SES)'!$M172))</f>
        <v>0</v>
      </c>
      <c r="Q172" s="6">
        <f>IF($H172=0,0,INT('NUMERO DE ECONOMIAS SES'!Z172*'ECONOMIAS SOMENTE (SES)'!$M172))</f>
        <v>0</v>
      </c>
      <c r="R172" s="6">
        <f>IF($H172=0,0,INT('NUMERO DE ECONOMIAS SES'!AA172*'ECONOMIAS SOMENTE (SES)'!$M172))</f>
        <v>0</v>
      </c>
    </row>
    <row r="173" spans="1:18" x14ac:dyDescent="0.25">
      <c r="A173" t="s">
        <v>154</v>
      </c>
      <c r="B173" s="1">
        <v>111</v>
      </c>
      <c r="C173" t="s">
        <v>394</v>
      </c>
      <c r="D173" s="14" t="s">
        <v>465</v>
      </c>
      <c r="E173" s="14" t="s">
        <v>458</v>
      </c>
      <c r="F173" s="5">
        <v>4</v>
      </c>
      <c r="G173" s="5">
        <v>4</v>
      </c>
      <c r="H173" s="5">
        <v>8</v>
      </c>
      <c r="J173" s="30">
        <f>IF(F173=0,"-",F173/'NUMERO DE ECONOMIAS SES'!E173)</f>
        <v>1.948368241597662E-3</v>
      </c>
      <c r="K173" s="30">
        <f>IF(G173=0,"-",G173/'NUMERO DE ECONOMIAS SES'!F173)</f>
        <v>1.9333011116481392E-3</v>
      </c>
      <c r="L173" s="30">
        <f>IF(H173=0,"-",H173/'NUMERO DE ECONOMIAS SES'!G173)</f>
        <v>3.3388981636060101E-3</v>
      </c>
      <c r="M173" s="29">
        <f t="shared" si="2"/>
        <v>3.3388981636060101E-3</v>
      </c>
      <c r="O173" s="6">
        <f>IF($H173=0,0,INT('NUMERO DE ECONOMIAS SES'!X173*'ECONOMIAS SOMENTE (SES)'!$M173))</f>
        <v>8</v>
      </c>
      <c r="P173" s="6">
        <f>IF($H173=0,0,INT('NUMERO DE ECONOMIAS SES'!Y173*'ECONOMIAS SOMENTE (SES)'!$M173))</f>
        <v>8</v>
      </c>
      <c r="Q173" s="6">
        <f>IF($H173=0,0,INT('NUMERO DE ECONOMIAS SES'!Z173*'ECONOMIAS SOMENTE (SES)'!$M173))</f>
        <v>8</v>
      </c>
      <c r="R173" s="6">
        <f>IF($H173=0,0,INT('NUMERO DE ECONOMIAS SES'!AA173*'ECONOMIAS SOMENTE (SES)'!$M173))</f>
        <v>8</v>
      </c>
    </row>
    <row r="174" spans="1:18" x14ac:dyDescent="0.25">
      <c r="A174" t="s">
        <v>155</v>
      </c>
      <c r="B174" s="1">
        <v>22</v>
      </c>
      <c r="C174" t="s">
        <v>395</v>
      </c>
      <c r="D174" s="14" t="s">
        <v>463</v>
      </c>
      <c r="E174" s="14" t="s">
        <v>459</v>
      </c>
      <c r="F174" s="5">
        <v>66</v>
      </c>
      <c r="G174" s="5">
        <v>71</v>
      </c>
      <c r="H174" s="5">
        <v>75</v>
      </c>
      <c r="J174" s="30">
        <f>IF(F174=0,"-",F174/'NUMERO DE ECONOMIAS SES'!E174)</f>
        <v>1.3718561629598836E-2</v>
      </c>
      <c r="K174" s="30">
        <f>IF(G174=0,"-",G174/'NUMERO DE ECONOMIAS SES'!F174)</f>
        <v>1.4573070607553366E-2</v>
      </c>
      <c r="L174" s="30">
        <f>IF(H174=0,"-",H174/'NUMERO DE ECONOMIAS SES'!G174)</f>
        <v>1.5343698854337152E-2</v>
      </c>
      <c r="M174" s="29">
        <f t="shared" si="2"/>
        <v>1.5343698854337152E-2</v>
      </c>
      <c r="O174" s="6">
        <f>IF($H174=0,0,INT('NUMERO DE ECONOMIAS SES'!X174*'ECONOMIAS SOMENTE (SES)'!$M174))</f>
        <v>94</v>
      </c>
      <c r="P174" s="6">
        <f>IF($H174=0,0,INT('NUMERO DE ECONOMIAS SES'!Y174*'ECONOMIAS SOMENTE (SES)'!$M174))</f>
        <v>113</v>
      </c>
      <c r="Q174" s="6">
        <f>IF($H174=0,0,INT('NUMERO DE ECONOMIAS SES'!Z174*'ECONOMIAS SOMENTE (SES)'!$M174))</f>
        <v>133</v>
      </c>
      <c r="R174" s="6">
        <f>IF($H174=0,0,INT('NUMERO DE ECONOMIAS SES'!AA174*'ECONOMIAS SOMENTE (SES)'!$M174))</f>
        <v>134</v>
      </c>
    </row>
    <row r="175" spans="1:18" x14ac:dyDescent="0.25">
      <c r="A175" t="s">
        <v>156</v>
      </c>
      <c r="B175" s="1">
        <v>215</v>
      </c>
      <c r="C175" t="s">
        <v>396</v>
      </c>
      <c r="D175" s="14" t="s">
        <v>463</v>
      </c>
      <c r="E175" s="14" t="s">
        <v>459</v>
      </c>
      <c r="F175" s="5">
        <v>92</v>
      </c>
      <c r="G175" s="5">
        <v>100</v>
      </c>
      <c r="H175" s="5">
        <v>105</v>
      </c>
      <c r="J175" s="30">
        <f>IF(F175=0,"-",F175/'NUMERO DE ECONOMIAS SES'!E175)</f>
        <v>2.9620090148100449E-3</v>
      </c>
      <c r="K175" s="30">
        <f>IF(G175=0,"-",G175/'NUMERO DE ECONOMIAS SES'!F175)</f>
        <v>3.1610557926347398E-3</v>
      </c>
      <c r="L175" s="30">
        <f>IF(H175=0,"-",H175/'NUMERO DE ECONOMIAS SES'!G175)</f>
        <v>3.2350494500415937E-3</v>
      </c>
      <c r="M175" s="29">
        <f t="shared" si="2"/>
        <v>3.2350494500415937E-3</v>
      </c>
      <c r="O175" s="6">
        <f>IF($H175=0,0,INT('NUMERO DE ECONOMIAS SES'!X175*'ECONOMIAS SOMENTE (SES)'!$M175))</f>
        <v>106</v>
      </c>
      <c r="P175" s="6">
        <f>IF($H175=0,0,INT('NUMERO DE ECONOMIAS SES'!Y175*'ECONOMIAS SOMENTE (SES)'!$M175))</f>
        <v>107</v>
      </c>
      <c r="Q175" s="6">
        <f>IF($H175=0,0,INT('NUMERO DE ECONOMIAS SES'!Z175*'ECONOMIAS SOMENTE (SES)'!$M175))</f>
        <v>108</v>
      </c>
      <c r="R175" s="6">
        <f>IF($H175=0,0,INT('NUMERO DE ECONOMIAS SES'!AA175*'ECONOMIAS SOMENTE (SES)'!$M175))</f>
        <v>109</v>
      </c>
    </row>
    <row r="176" spans="1:18" x14ac:dyDescent="0.25">
      <c r="A176" t="s">
        <v>157</v>
      </c>
      <c r="B176" s="1">
        <v>12</v>
      </c>
      <c r="C176" t="s">
        <v>397</v>
      </c>
      <c r="D176" s="14" t="s">
        <v>464</v>
      </c>
      <c r="E176" s="14" t="s">
        <v>460</v>
      </c>
      <c r="F176" s="5">
        <v>339</v>
      </c>
      <c r="G176" s="5">
        <v>338</v>
      </c>
      <c r="H176" s="5">
        <v>326</v>
      </c>
      <c r="J176" s="30">
        <f>IF(F176=0,"-",F176/'NUMERO DE ECONOMIAS SES'!E176)</f>
        <v>4.6610752096796368E-2</v>
      </c>
      <c r="K176" s="30">
        <f>IF(G176=0,"-",G176/'NUMERO DE ECONOMIAS SES'!F176)</f>
        <v>4.5967632258941932E-2</v>
      </c>
      <c r="L176" s="30">
        <f>IF(H176=0,"-",H176/'NUMERO DE ECONOMIAS SES'!G176)</f>
        <v>4.3524699599465956E-2</v>
      </c>
      <c r="M176" s="29">
        <f t="shared" si="2"/>
        <v>4.6610752096796368E-2</v>
      </c>
      <c r="O176" s="6">
        <f>IF($H176=0,0,INT('NUMERO DE ECONOMIAS SES'!X176*'ECONOMIAS SOMENTE (SES)'!$M176))</f>
        <v>352</v>
      </c>
      <c r="P176" s="6">
        <f>IF($H176=0,0,INT('NUMERO DE ECONOMIAS SES'!Y176*'ECONOMIAS SOMENTE (SES)'!$M176))</f>
        <v>356</v>
      </c>
      <c r="Q176" s="6">
        <f>IF($H176=0,0,INT('NUMERO DE ECONOMIAS SES'!Z176*'ECONOMIAS SOMENTE (SES)'!$M176))</f>
        <v>360</v>
      </c>
      <c r="R176" s="6">
        <f>IF($H176=0,0,INT('NUMERO DE ECONOMIAS SES'!AA176*'ECONOMIAS SOMENTE (SES)'!$M176))</f>
        <v>363</v>
      </c>
    </row>
    <row r="177" spans="1:18" x14ac:dyDescent="0.25">
      <c r="A177" t="s">
        <v>158</v>
      </c>
      <c r="B177" s="1">
        <v>73</v>
      </c>
      <c r="C177" t="s">
        <v>398</v>
      </c>
      <c r="D177" s="14" t="s">
        <v>463</v>
      </c>
      <c r="E177" s="14" t="s">
        <v>458</v>
      </c>
      <c r="F177" s="5">
        <v>307</v>
      </c>
      <c r="G177" s="5">
        <v>285</v>
      </c>
      <c r="H177" s="5">
        <v>305</v>
      </c>
      <c r="J177" s="30">
        <f>IF(F177=0,"-",F177/'NUMERO DE ECONOMIAS SES'!E177)</f>
        <v>2.6284246575342465E-2</v>
      </c>
      <c r="K177" s="30">
        <f>IF(G177=0,"-",G177/'NUMERO DE ECONOMIAS SES'!F177)</f>
        <v>2.4060785141409878E-2</v>
      </c>
      <c r="L177" s="30">
        <f>IF(H177=0,"-",H177/'NUMERO DE ECONOMIAS SES'!G177)</f>
        <v>2.5516606709612651E-2</v>
      </c>
      <c r="M177" s="29">
        <f t="shared" si="2"/>
        <v>2.6284246575342465E-2</v>
      </c>
      <c r="O177" s="6">
        <f>IF($H177=0,0,INT('NUMERO DE ECONOMIAS SES'!X177*'ECONOMIAS SOMENTE (SES)'!$M177))</f>
        <v>317</v>
      </c>
      <c r="P177" s="6">
        <f>IF($H177=0,0,INT('NUMERO DE ECONOMIAS SES'!Y177*'ECONOMIAS SOMENTE (SES)'!$M177))</f>
        <v>320</v>
      </c>
      <c r="Q177" s="6">
        <f>IF($H177=0,0,INT('NUMERO DE ECONOMIAS SES'!Z177*'ECONOMIAS SOMENTE (SES)'!$M177))</f>
        <v>323</v>
      </c>
      <c r="R177" s="6">
        <f>IF($H177=0,0,INT('NUMERO DE ECONOMIAS SES'!AA177*'ECONOMIAS SOMENTE (SES)'!$M177))</f>
        <v>388</v>
      </c>
    </row>
    <row r="178" spans="1:18" x14ac:dyDescent="0.25">
      <c r="A178" t="s">
        <v>159</v>
      </c>
      <c r="B178" s="1">
        <v>467</v>
      </c>
      <c r="C178" t="s">
        <v>399</v>
      </c>
      <c r="D178" s="14" t="s">
        <v>464</v>
      </c>
      <c r="E178" s="14" t="s">
        <v>460</v>
      </c>
      <c r="F178" s="5">
        <v>0</v>
      </c>
      <c r="G178" s="5">
        <v>0</v>
      </c>
      <c r="H178" s="5">
        <v>0</v>
      </c>
      <c r="J178" s="30" t="str">
        <f>IF(F178=0,"-",F178/'NUMERO DE ECONOMIAS SES'!E178)</f>
        <v>-</v>
      </c>
      <c r="K178" s="30" t="str">
        <f>IF(G178=0,"-",G178/'NUMERO DE ECONOMIAS SES'!F178)</f>
        <v>-</v>
      </c>
      <c r="L178" s="30" t="str">
        <f>IF(H178=0,"-",H178/'NUMERO DE ECONOMIAS SES'!G178)</f>
        <v>-</v>
      </c>
      <c r="M178" s="29" t="str">
        <f t="shared" si="2"/>
        <v>-</v>
      </c>
      <c r="O178" s="6">
        <f>IF($H178=0,0,INT('NUMERO DE ECONOMIAS SES'!X178*'ECONOMIAS SOMENTE (SES)'!$M178))</f>
        <v>0</v>
      </c>
      <c r="P178" s="6">
        <f>IF($H178=0,0,INT('NUMERO DE ECONOMIAS SES'!Y178*'ECONOMIAS SOMENTE (SES)'!$M178))</f>
        <v>0</v>
      </c>
      <c r="Q178" s="6">
        <f>IF($H178=0,0,INT('NUMERO DE ECONOMIAS SES'!Z178*'ECONOMIAS SOMENTE (SES)'!$M178))</f>
        <v>0</v>
      </c>
      <c r="R178" s="6">
        <f>IF($H178=0,0,INT('NUMERO DE ECONOMIAS SES'!AA178*'ECONOMIAS SOMENTE (SES)'!$M178))</f>
        <v>0</v>
      </c>
    </row>
    <row r="179" spans="1:18" x14ac:dyDescent="0.25">
      <c r="A179" t="s">
        <v>160</v>
      </c>
      <c r="B179" s="1">
        <v>218</v>
      </c>
      <c r="C179" t="s">
        <v>400</v>
      </c>
      <c r="D179" s="14" t="s">
        <v>464</v>
      </c>
      <c r="E179" s="14" t="s">
        <v>460</v>
      </c>
      <c r="F179" s="5">
        <v>0</v>
      </c>
      <c r="G179" s="5">
        <v>0</v>
      </c>
      <c r="H179" s="5">
        <v>0</v>
      </c>
      <c r="J179" s="30" t="str">
        <f>IF(F179=0,"-",F179/'NUMERO DE ECONOMIAS SES'!E179)</f>
        <v>-</v>
      </c>
      <c r="K179" s="30" t="str">
        <f>IF(G179=0,"-",G179/'NUMERO DE ECONOMIAS SES'!F179)</f>
        <v>-</v>
      </c>
      <c r="L179" s="30" t="str">
        <f>IF(H179=0,"-",H179/'NUMERO DE ECONOMIAS SES'!G179)</f>
        <v>-</v>
      </c>
      <c r="M179" s="29" t="str">
        <f t="shared" si="2"/>
        <v>-</v>
      </c>
      <c r="O179" s="6">
        <f>IF($H179=0,0,INT('NUMERO DE ECONOMIAS SES'!X179*'ECONOMIAS SOMENTE (SES)'!$M179))</f>
        <v>0</v>
      </c>
      <c r="P179" s="6">
        <f>IF($H179=0,0,INT('NUMERO DE ECONOMIAS SES'!Y179*'ECONOMIAS SOMENTE (SES)'!$M179))</f>
        <v>0</v>
      </c>
      <c r="Q179" s="6">
        <f>IF($H179=0,0,INT('NUMERO DE ECONOMIAS SES'!Z179*'ECONOMIAS SOMENTE (SES)'!$M179))</f>
        <v>0</v>
      </c>
      <c r="R179" s="6">
        <f>IF($H179=0,0,INT('NUMERO DE ECONOMIAS SES'!AA179*'ECONOMIAS SOMENTE (SES)'!$M179))</f>
        <v>0</v>
      </c>
    </row>
    <row r="180" spans="1:18" x14ac:dyDescent="0.25">
      <c r="A180" t="s">
        <v>161</v>
      </c>
      <c r="B180" s="1">
        <v>33</v>
      </c>
      <c r="C180" t="s">
        <v>401</v>
      </c>
      <c r="D180" s="14" t="s">
        <v>463</v>
      </c>
      <c r="E180" s="14" t="s">
        <v>459</v>
      </c>
      <c r="F180" s="5">
        <v>17</v>
      </c>
      <c r="G180" s="5">
        <v>16</v>
      </c>
      <c r="H180" s="5">
        <v>14</v>
      </c>
      <c r="J180" s="30">
        <f>IF(F180=0,"-",F180/'NUMERO DE ECONOMIAS SES'!E180)</f>
        <v>1.8480269594521143E-3</v>
      </c>
      <c r="K180" s="30">
        <f>IF(G180=0,"-",G180/'NUMERO DE ECONOMIAS SES'!F180)</f>
        <v>1.7226528854435831E-3</v>
      </c>
      <c r="L180" s="30">
        <f>IF(H180=0,"-",H180/'NUMERO DE ECONOMIAS SES'!G180)</f>
        <v>1.4944491887275832E-3</v>
      </c>
      <c r="M180" s="29">
        <f t="shared" si="2"/>
        <v>1.8480269594521143E-3</v>
      </c>
      <c r="O180" s="6">
        <f>IF($H180=0,0,INT('NUMERO DE ECONOMIAS SES'!X180*'ECONOMIAS SOMENTE (SES)'!$M180))</f>
        <v>17</v>
      </c>
      <c r="P180" s="6">
        <f>IF($H180=0,0,INT('NUMERO DE ECONOMIAS SES'!Y180*'ECONOMIAS SOMENTE (SES)'!$M180))</f>
        <v>17</v>
      </c>
      <c r="Q180" s="6">
        <f>IF($H180=0,0,INT('NUMERO DE ECONOMIAS SES'!Z180*'ECONOMIAS SOMENTE (SES)'!$M180))</f>
        <v>18</v>
      </c>
      <c r="R180" s="6">
        <f>IF($H180=0,0,INT('NUMERO DE ECONOMIAS SES'!AA180*'ECONOMIAS SOMENTE (SES)'!$M180))</f>
        <v>18</v>
      </c>
    </row>
    <row r="181" spans="1:18" x14ac:dyDescent="0.25">
      <c r="A181" t="s">
        <v>162</v>
      </c>
      <c r="B181" s="1">
        <v>252</v>
      </c>
      <c r="C181" t="s">
        <v>402</v>
      </c>
      <c r="D181" s="14" t="s">
        <v>465</v>
      </c>
      <c r="E181" s="14" t="s">
        <v>458</v>
      </c>
      <c r="F181" s="5">
        <v>0</v>
      </c>
      <c r="G181" s="5">
        <v>0</v>
      </c>
      <c r="H181" s="5">
        <v>0</v>
      </c>
      <c r="J181" s="30" t="str">
        <f>IF(F181=0,"-",F181/'NUMERO DE ECONOMIAS SES'!E181)</f>
        <v>-</v>
      </c>
      <c r="K181" s="30" t="str">
        <f>IF(G181=0,"-",G181/'NUMERO DE ECONOMIAS SES'!F181)</f>
        <v>-</v>
      </c>
      <c r="L181" s="30" t="str">
        <f>IF(H181=0,"-",H181/'NUMERO DE ECONOMIAS SES'!G181)</f>
        <v>-</v>
      </c>
      <c r="M181" s="29" t="str">
        <f t="shared" si="2"/>
        <v>-</v>
      </c>
      <c r="O181" s="6">
        <f>IF($H181=0,0,INT('NUMERO DE ECONOMIAS SES'!X181*'ECONOMIAS SOMENTE (SES)'!$M181))</f>
        <v>0</v>
      </c>
      <c r="P181" s="6">
        <f>IF($H181=0,0,INT('NUMERO DE ECONOMIAS SES'!Y181*'ECONOMIAS SOMENTE (SES)'!$M181))</f>
        <v>0</v>
      </c>
      <c r="Q181" s="6">
        <f>IF($H181=0,0,INT('NUMERO DE ECONOMIAS SES'!Z181*'ECONOMIAS SOMENTE (SES)'!$M181))</f>
        <v>0</v>
      </c>
      <c r="R181" s="6">
        <f>IF($H181=0,0,INT('NUMERO DE ECONOMIAS SES'!AA181*'ECONOMIAS SOMENTE (SES)'!$M181))</f>
        <v>0</v>
      </c>
    </row>
    <row r="182" spans="1:18" x14ac:dyDescent="0.25">
      <c r="A182" t="s">
        <v>163</v>
      </c>
      <c r="B182" s="1">
        <v>11</v>
      </c>
      <c r="C182" t="s">
        <v>403</v>
      </c>
      <c r="D182" s="14" t="s">
        <v>464</v>
      </c>
      <c r="E182" s="14" t="s">
        <v>460</v>
      </c>
      <c r="F182" s="5">
        <v>1755</v>
      </c>
      <c r="G182" s="5">
        <v>1792</v>
      </c>
      <c r="H182" s="5">
        <v>1795</v>
      </c>
      <c r="J182" s="30">
        <f>IF(F182=0,"-",F182/'NUMERO DE ECONOMIAS SES'!E182)</f>
        <v>9.4425911976756705E-2</v>
      </c>
      <c r="K182" s="30">
        <f>IF(G182=0,"-",G182/'NUMERO DE ECONOMIAS SES'!F182)</f>
        <v>9.443009959424567E-2</v>
      </c>
      <c r="L182" s="30">
        <f>IF(H182=0,"-",H182/'NUMERO DE ECONOMIAS SES'!G182)</f>
        <v>9.2841626150822379E-2</v>
      </c>
      <c r="M182" s="29">
        <f t="shared" si="2"/>
        <v>9.443009959424567E-2</v>
      </c>
      <c r="O182" s="6">
        <f>IF($H182=0,0,INT('NUMERO DE ECONOMIAS SES'!X182*'ECONOMIAS SOMENTE (SES)'!$M182))</f>
        <v>1845</v>
      </c>
      <c r="P182" s="6">
        <f>IF($H182=0,0,INT('NUMERO DE ECONOMIAS SES'!Y182*'ECONOMIAS SOMENTE (SES)'!$M182))</f>
        <v>1864</v>
      </c>
      <c r="Q182" s="6">
        <f>IF($H182=0,0,INT('NUMERO DE ECONOMIAS SES'!Z182*'ECONOMIAS SOMENTE (SES)'!$M182))</f>
        <v>1882</v>
      </c>
      <c r="R182" s="6">
        <f>IF($H182=0,0,INT('NUMERO DE ECONOMIAS SES'!AA182*'ECONOMIAS SOMENTE (SES)'!$M182))</f>
        <v>1900</v>
      </c>
    </row>
    <row r="183" spans="1:18" x14ac:dyDescent="0.25">
      <c r="A183" t="s">
        <v>164</v>
      </c>
      <c r="B183" s="1">
        <v>129</v>
      </c>
      <c r="C183" t="s">
        <v>404</v>
      </c>
      <c r="D183" s="14" t="s">
        <v>463</v>
      </c>
      <c r="E183" s="14" t="s">
        <v>458</v>
      </c>
      <c r="F183" s="5">
        <v>0</v>
      </c>
      <c r="G183" s="5">
        <v>0</v>
      </c>
      <c r="H183" s="5">
        <v>0</v>
      </c>
      <c r="J183" s="30" t="str">
        <f>IF(F183=0,"-",F183/'NUMERO DE ECONOMIAS SES'!E183)</f>
        <v>-</v>
      </c>
      <c r="K183" s="30" t="str">
        <f>IF(G183=0,"-",G183/'NUMERO DE ECONOMIAS SES'!F183)</f>
        <v>-</v>
      </c>
      <c r="L183" s="30" t="str">
        <f>IF(H183=0,"-",H183/'NUMERO DE ECONOMIAS SES'!G183)</f>
        <v>-</v>
      </c>
      <c r="M183" s="29" t="str">
        <f t="shared" si="2"/>
        <v>-</v>
      </c>
      <c r="O183" s="6">
        <f>IF($H183=0,0,INT('NUMERO DE ECONOMIAS SES'!X183*'ECONOMIAS SOMENTE (SES)'!$M183))</f>
        <v>0</v>
      </c>
      <c r="P183" s="6">
        <f>IF($H183=0,0,INT('NUMERO DE ECONOMIAS SES'!Y183*'ECONOMIAS SOMENTE (SES)'!$M183))</f>
        <v>0</v>
      </c>
      <c r="Q183" s="6">
        <f>IF($H183=0,0,INT('NUMERO DE ECONOMIAS SES'!Z183*'ECONOMIAS SOMENTE (SES)'!$M183))</f>
        <v>0</v>
      </c>
      <c r="R183" s="6">
        <f>IF($H183=0,0,INT('NUMERO DE ECONOMIAS SES'!AA183*'ECONOMIAS SOMENTE (SES)'!$M183))</f>
        <v>0</v>
      </c>
    </row>
    <row r="184" spans="1:18" x14ac:dyDescent="0.25">
      <c r="A184" t="s">
        <v>165</v>
      </c>
      <c r="B184" s="1">
        <v>80</v>
      </c>
      <c r="C184" t="s">
        <v>405</v>
      </c>
      <c r="D184" s="14" t="s">
        <v>465</v>
      </c>
      <c r="E184" s="14" t="s">
        <v>458</v>
      </c>
      <c r="F184" s="5">
        <v>0</v>
      </c>
      <c r="G184" s="5">
        <v>0</v>
      </c>
      <c r="H184" s="5">
        <v>0</v>
      </c>
      <c r="J184" s="30" t="str">
        <f>IF(F184=0,"-",F184/'NUMERO DE ECONOMIAS SES'!E184)</f>
        <v>-</v>
      </c>
      <c r="K184" s="30" t="str">
        <f>IF(G184=0,"-",G184/'NUMERO DE ECONOMIAS SES'!F184)</f>
        <v>-</v>
      </c>
      <c r="L184" s="30" t="str">
        <f>IF(H184=0,"-",H184/'NUMERO DE ECONOMIAS SES'!G184)</f>
        <v>-</v>
      </c>
      <c r="M184" s="29" t="str">
        <f t="shared" si="2"/>
        <v>-</v>
      </c>
      <c r="O184" s="6">
        <f>IF($H184=0,0,INT('NUMERO DE ECONOMIAS SES'!X184*'ECONOMIAS SOMENTE (SES)'!$M184))</f>
        <v>0</v>
      </c>
      <c r="P184" s="6">
        <f>IF($H184=0,0,INT('NUMERO DE ECONOMIAS SES'!Y184*'ECONOMIAS SOMENTE (SES)'!$M184))</f>
        <v>0</v>
      </c>
      <c r="Q184" s="6">
        <f>IF($H184=0,0,INT('NUMERO DE ECONOMIAS SES'!Z184*'ECONOMIAS SOMENTE (SES)'!$M184))</f>
        <v>0</v>
      </c>
      <c r="R184" s="6">
        <f>IF($H184=0,0,INT('NUMERO DE ECONOMIAS SES'!AA184*'ECONOMIAS SOMENTE (SES)'!$M184))</f>
        <v>0</v>
      </c>
    </row>
    <row r="185" spans="1:18" x14ac:dyDescent="0.25">
      <c r="A185" t="s">
        <v>166</v>
      </c>
      <c r="B185" s="1">
        <v>10</v>
      </c>
      <c r="C185" t="s">
        <v>210</v>
      </c>
      <c r="D185" s="14" t="s">
        <v>464</v>
      </c>
      <c r="E185" s="14" t="s">
        <v>460</v>
      </c>
      <c r="F185" s="5">
        <v>3768</v>
      </c>
      <c r="G185" s="5">
        <v>3970</v>
      </c>
      <c r="H185" s="5">
        <v>4083</v>
      </c>
      <c r="J185" s="30">
        <f>IF(F185=0,"-",F185/'NUMERO DE ECONOMIAS SES'!E185)</f>
        <v>4.6647519065068831E-2</v>
      </c>
      <c r="K185" s="30">
        <f>IF(G185=0,"-",G185/'NUMERO DE ECONOMIAS SES'!F185)</f>
        <v>4.7341935176131077E-2</v>
      </c>
      <c r="L185" s="30">
        <f>IF(H185=0,"-",H185/'NUMERO DE ECONOMIAS SES'!G185)</f>
        <v>4.6721592859594922E-2</v>
      </c>
      <c r="M185" s="29">
        <f t="shared" si="2"/>
        <v>4.7341935176131077E-2</v>
      </c>
      <c r="O185" s="6">
        <f>IF($H185=0,0,INT('NUMERO DE ECONOMIAS SES'!X185*'ECONOMIAS SOMENTE (SES)'!$M185))</f>
        <v>4181</v>
      </c>
      <c r="P185" s="6">
        <f>IF($H185=0,0,INT('NUMERO DE ECONOMIAS SES'!Y185*'ECONOMIAS SOMENTE (SES)'!$M185))</f>
        <v>4224</v>
      </c>
      <c r="Q185" s="6">
        <f>IF($H185=0,0,INT('NUMERO DE ECONOMIAS SES'!Z185*'ECONOMIAS SOMENTE (SES)'!$M185))</f>
        <v>4266</v>
      </c>
      <c r="R185" s="6">
        <f>IF($H185=0,0,INT('NUMERO DE ECONOMIAS SES'!AA185*'ECONOMIAS SOMENTE (SES)'!$M185))</f>
        <v>4306</v>
      </c>
    </row>
    <row r="186" spans="1:18" x14ac:dyDescent="0.25">
      <c r="A186" t="s">
        <v>167</v>
      </c>
      <c r="B186" s="1">
        <v>53</v>
      </c>
      <c r="C186" t="s">
        <v>406</v>
      </c>
      <c r="D186" s="14" t="s">
        <v>463</v>
      </c>
      <c r="E186" s="14" t="s">
        <v>458</v>
      </c>
      <c r="F186" s="5">
        <v>141</v>
      </c>
      <c r="G186" s="5">
        <v>141</v>
      </c>
      <c r="H186" s="5">
        <v>154</v>
      </c>
      <c r="J186" s="30">
        <f>IF(F186=0,"-",F186/'NUMERO DE ECONOMIAS SES'!E186)</f>
        <v>1.975343233398711E-2</v>
      </c>
      <c r="K186" s="30">
        <f>IF(G186=0,"-",G186/'NUMERO DE ECONOMIAS SES'!F186)</f>
        <v>1.9662529633245013E-2</v>
      </c>
      <c r="L186" s="30">
        <f>IF(H186=0,"-",H186/'NUMERO DE ECONOMIAS SES'!G186)</f>
        <v>2.1314878892733563E-2</v>
      </c>
      <c r="M186" s="29">
        <f t="shared" si="2"/>
        <v>2.1314878892733563E-2</v>
      </c>
      <c r="O186" s="6">
        <f>IF($H186=0,0,INT('NUMERO DE ECONOMIAS SES'!X186*'ECONOMIAS SOMENTE (SES)'!$M186))</f>
        <v>155</v>
      </c>
      <c r="P186" s="6">
        <f>IF($H186=0,0,INT('NUMERO DE ECONOMIAS SES'!Y186*'ECONOMIAS SOMENTE (SES)'!$M186))</f>
        <v>157</v>
      </c>
      <c r="Q186" s="6">
        <f>IF($H186=0,0,INT('NUMERO DE ECONOMIAS SES'!Z186*'ECONOMIAS SOMENTE (SES)'!$M186))</f>
        <v>158</v>
      </c>
      <c r="R186" s="6">
        <f>IF($H186=0,0,INT('NUMERO DE ECONOMIAS SES'!AA186*'ECONOMIAS SOMENTE (SES)'!$M186))</f>
        <v>160</v>
      </c>
    </row>
    <row r="187" spans="1:18" x14ac:dyDescent="0.25">
      <c r="A187" t="s">
        <v>168</v>
      </c>
      <c r="B187" s="1">
        <v>99</v>
      </c>
      <c r="C187" t="s">
        <v>407</v>
      </c>
      <c r="D187" s="14" t="s">
        <v>463</v>
      </c>
      <c r="E187" s="14" t="s">
        <v>460</v>
      </c>
      <c r="F187" s="5">
        <v>9</v>
      </c>
      <c r="G187" s="5">
        <v>11</v>
      </c>
      <c r="H187" s="5">
        <v>14</v>
      </c>
      <c r="J187" s="30">
        <f>IF(F187=0,"-",F187/'NUMERO DE ECONOMIAS SES'!E187)</f>
        <v>4.1879944160074451E-3</v>
      </c>
      <c r="K187" s="30">
        <f>IF(G187=0,"-",G187/'NUMERO DE ECONOMIAS SES'!F187)</f>
        <v>5.0808314087759819E-3</v>
      </c>
      <c r="L187" s="30">
        <f>IF(H187=0,"-",H187/'NUMERO DE ECONOMIAS SES'!G187)</f>
        <v>6.3463281958295557E-3</v>
      </c>
      <c r="M187" s="29">
        <f t="shared" si="2"/>
        <v>6.3463281958295557E-3</v>
      </c>
      <c r="O187" s="6">
        <f>IF($H187=0,0,INT('NUMERO DE ECONOMIAS SES'!X187*'ECONOMIAS SOMENTE (SES)'!$M187))</f>
        <v>14</v>
      </c>
      <c r="P187" s="6">
        <f>IF($H187=0,0,INT('NUMERO DE ECONOMIAS SES'!Y187*'ECONOMIAS SOMENTE (SES)'!$M187))</f>
        <v>14</v>
      </c>
      <c r="Q187" s="6">
        <f>IF($H187=0,0,INT('NUMERO DE ECONOMIAS SES'!Z187*'ECONOMIAS SOMENTE (SES)'!$M187))</f>
        <v>14</v>
      </c>
      <c r="R187" s="6">
        <f>IF($H187=0,0,INT('NUMERO DE ECONOMIAS SES'!AA187*'ECONOMIAS SOMENTE (SES)'!$M187))</f>
        <v>16</v>
      </c>
    </row>
    <row r="188" spans="1:18" x14ac:dyDescent="0.25">
      <c r="A188" t="s">
        <v>169</v>
      </c>
      <c r="B188" s="1">
        <v>127</v>
      </c>
      <c r="C188" t="s">
        <v>408</v>
      </c>
      <c r="D188" s="14" t="s">
        <v>463</v>
      </c>
      <c r="E188" s="14" t="s">
        <v>458</v>
      </c>
      <c r="F188" s="5">
        <v>0</v>
      </c>
      <c r="G188" s="5">
        <v>0</v>
      </c>
      <c r="H188" s="5">
        <v>0</v>
      </c>
      <c r="J188" s="30" t="str">
        <f>IF(F188=0,"-",F188/'NUMERO DE ECONOMIAS SES'!E188)</f>
        <v>-</v>
      </c>
      <c r="K188" s="30" t="str">
        <f>IF(G188=0,"-",G188/'NUMERO DE ECONOMIAS SES'!F188)</f>
        <v>-</v>
      </c>
      <c r="L188" s="30" t="str">
        <f>IF(H188=0,"-",H188/'NUMERO DE ECONOMIAS SES'!G188)</f>
        <v>-</v>
      </c>
      <c r="M188" s="29" t="str">
        <f t="shared" si="2"/>
        <v>-</v>
      </c>
      <c r="O188" s="6">
        <f>IF($H188=0,0,INT('NUMERO DE ECONOMIAS SES'!X188*'ECONOMIAS SOMENTE (SES)'!$M188))</f>
        <v>0</v>
      </c>
      <c r="P188" s="6">
        <f>IF($H188=0,0,INT('NUMERO DE ECONOMIAS SES'!Y188*'ECONOMIAS SOMENTE (SES)'!$M188))</f>
        <v>0</v>
      </c>
      <c r="Q188" s="6">
        <f>IF($H188=0,0,INT('NUMERO DE ECONOMIAS SES'!Z188*'ECONOMIAS SOMENTE (SES)'!$M188))</f>
        <v>0</v>
      </c>
      <c r="R188" s="6">
        <f>IF($H188=0,0,INT('NUMERO DE ECONOMIAS SES'!AA188*'ECONOMIAS SOMENTE (SES)'!$M188))</f>
        <v>0</v>
      </c>
    </row>
    <row r="189" spans="1:18" x14ac:dyDescent="0.25">
      <c r="A189" t="s">
        <v>170</v>
      </c>
      <c r="B189" s="1">
        <v>219</v>
      </c>
      <c r="C189" t="s">
        <v>409</v>
      </c>
      <c r="D189" s="14" t="s">
        <v>463</v>
      </c>
      <c r="E189" s="14" t="s">
        <v>459</v>
      </c>
      <c r="F189" s="5">
        <v>0</v>
      </c>
      <c r="G189" s="5">
        <v>0</v>
      </c>
      <c r="H189" s="5">
        <v>0</v>
      </c>
      <c r="J189" s="30" t="str">
        <f>IF(F189=0,"-",F189/'NUMERO DE ECONOMIAS SES'!E189)</f>
        <v>-</v>
      </c>
      <c r="K189" s="30" t="str">
        <f>IF(G189=0,"-",G189/'NUMERO DE ECONOMIAS SES'!F189)</f>
        <v>-</v>
      </c>
      <c r="L189" s="30" t="str">
        <f>IF(H189=0,"-",H189/'NUMERO DE ECONOMIAS SES'!G189)</f>
        <v>-</v>
      </c>
      <c r="M189" s="29" t="str">
        <f t="shared" si="2"/>
        <v>-</v>
      </c>
      <c r="O189" s="6">
        <f>IF($H189=0,0,INT('NUMERO DE ECONOMIAS SES'!X189*'ECONOMIAS SOMENTE (SES)'!$M189))</f>
        <v>0</v>
      </c>
      <c r="P189" s="6">
        <f>IF($H189=0,0,INT('NUMERO DE ECONOMIAS SES'!Y189*'ECONOMIAS SOMENTE (SES)'!$M189))</f>
        <v>0</v>
      </c>
      <c r="Q189" s="6">
        <f>IF($H189=0,0,INT('NUMERO DE ECONOMIAS SES'!Z189*'ECONOMIAS SOMENTE (SES)'!$M189))</f>
        <v>0</v>
      </c>
      <c r="R189" s="6">
        <f>IF($H189=0,0,INT('NUMERO DE ECONOMIAS SES'!AA189*'ECONOMIAS SOMENTE (SES)'!$M189))</f>
        <v>0</v>
      </c>
    </row>
    <row r="190" spans="1:18" x14ac:dyDescent="0.25">
      <c r="A190" t="s">
        <v>171</v>
      </c>
      <c r="B190" s="1">
        <v>272</v>
      </c>
      <c r="C190" t="s">
        <v>410</v>
      </c>
      <c r="D190" s="14" t="s">
        <v>464</v>
      </c>
      <c r="E190" s="14" t="s">
        <v>460</v>
      </c>
      <c r="F190" s="5">
        <v>0</v>
      </c>
      <c r="G190" s="5">
        <v>0</v>
      </c>
      <c r="H190" s="5">
        <v>0</v>
      </c>
      <c r="J190" s="30" t="str">
        <f>IF(F190=0,"-",F190/'NUMERO DE ECONOMIAS SES'!E190)</f>
        <v>-</v>
      </c>
      <c r="K190" s="30" t="str">
        <f>IF(G190=0,"-",G190/'NUMERO DE ECONOMIAS SES'!F190)</f>
        <v>-</v>
      </c>
      <c r="L190" s="30" t="str">
        <f>IF(H190=0,"-",H190/'NUMERO DE ECONOMIAS SES'!G190)</f>
        <v>-</v>
      </c>
      <c r="M190" s="29" t="str">
        <f t="shared" si="2"/>
        <v>-</v>
      </c>
      <c r="O190" s="6">
        <f>IF($H190=0,0,INT('NUMERO DE ECONOMIAS SES'!X190*'ECONOMIAS SOMENTE (SES)'!$M190))</f>
        <v>0</v>
      </c>
      <c r="P190" s="6">
        <f>IF($H190=0,0,INT('NUMERO DE ECONOMIAS SES'!Y190*'ECONOMIAS SOMENTE (SES)'!$M190))</f>
        <v>0</v>
      </c>
      <c r="Q190" s="6">
        <f>IF($H190=0,0,INT('NUMERO DE ECONOMIAS SES'!Z190*'ECONOMIAS SOMENTE (SES)'!$M190))</f>
        <v>0</v>
      </c>
      <c r="R190" s="6">
        <f>IF($H190=0,0,INT('NUMERO DE ECONOMIAS SES'!AA190*'ECONOMIAS SOMENTE (SES)'!$M190))</f>
        <v>0</v>
      </c>
    </row>
    <row r="191" spans="1:18" x14ac:dyDescent="0.25">
      <c r="A191" t="s">
        <v>172</v>
      </c>
      <c r="B191" s="1">
        <v>9</v>
      </c>
      <c r="C191" t="s">
        <v>411</v>
      </c>
      <c r="D191" s="14" t="s">
        <v>464</v>
      </c>
      <c r="E191" s="14" t="s">
        <v>460</v>
      </c>
      <c r="F191" s="5">
        <v>535</v>
      </c>
      <c r="G191" s="5">
        <v>543</v>
      </c>
      <c r="H191" s="5">
        <v>575</v>
      </c>
      <c r="J191" s="30">
        <f>IF(F191=0,"-",F191/'NUMERO DE ECONOMIAS SES'!E191)</f>
        <v>3.3794453919524986E-2</v>
      </c>
      <c r="K191" s="30">
        <f>IF(G191=0,"-",G191/'NUMERO DE ECONOMIAS SES'!F191)</f>
        <v>3.3737185461323392E-2</v>
      </c>
      <c r="L191" s="30">
        <f>IF(H191=0,"-",H191/'NUMERO DE ECONOMIAS SES'!G191)</f>
        <v>3.5060975609756101E-2</v>
      </c>
      <c r="M191" s="29">
        <f t="shared" si="2"/>
        <v>3.5060975609756101E-2</v>
      </c>
      <c r="O191" s="6">
        <f>IF($H191=0,0,INT('NUMERO DE ECONOMIAS SES'!X191*'ECONOMIAS SOMENTE (SES)'!$M191))</f>
        <v>581</v>
      </c>
      <c r="P191" s="6">
        <f>IF($H191=0,0,INT('NUMERO DE ECONOMIAS SES'!Y191*'ECONOMIAS SOMENTE (SES)'!$M191))</f>
        <v>587</v>
      </c>
      <c r="Q191" s="6">
        <f>IF($H191=0,0,INT('NUMERO DE ECONOMIAS SES'!Z191*'ECONOMIAS SOMENTE (SES)'!$M191))</f>
        <v>592</v>
      </c>
      <c r="R191" s="6">
        <f>IF($H191=0,0,INT('NUMERO DE ECONOMIAS SES'!AA191*'ECONOMIAS SOMENTE (SES)'!$M191))</f>
        <v>598</v>
      </c>
    </row>
    <row r="192" spans="1:18" x14ac:dyDescent="0.25">
      <c r="A192" t="s">
        <v>173</v>
      </c>
      <c r="B192" s="1">
        <v>62</v>
      </c>
      <c r="C192" t="s">
        <v>412</v>
      </c>
      <c r="D192" s="14" t="s">
        <v>465</v>
      </c>
      <c r="E192" s="14" t="s">
        <v>458</v>
      </c>
      <c r="F192" s="5">
        <v>0</v>
      </c>
      <c r="G192" s="5">
        <v>0</v>
      </c>
      <c r="H192" s="5">
        <v>0</v>
      </c>
      <c r="J192" s="30" t="str">
        <f>IF(F192=0,"-",F192/'NUMERO DE ECONOMIAS SES'!E192)</f>
        <v>-</v>
      </c>
      <c r="K192" s="30" t="str">
        <f>IF(G192=0,"-",G192/'NUMERO DE ECONOMIAS SES'!F192)</f>
        <v>-</v>
      </c>
      <c r="L192" s="30" t="str">
        <f>IF(H192=0,"-",H192/'NUMERO DE ECONOMIAS SES'!G192)</f>
        <v>-</v>
      </c>
      <c r="M192" s="29" t="str">
        <f t="shared" si="2"/>
        <v>-</v>
      </c>
      <c r="O192" s="6">
        <f>IF($H192=0,0,INT('NUMERO DE ECONOMIAS SES'!X192*'ECONOMIAS SOMENTE (SES)'!$M192))</f>
        <v>0</v>
      </c>
      <c r="P192" s="6">
        <f>IF($H192=0,0,INT('NUMERO DE ECONOMIAS SES'!Y192*'ECONOMIAS SOMENTE (SES)'!$M192))</f>
        <v>0</v>
      </c>
      <c r="Q192" s="6">
        <f>IF($H192=0,0,INT('NUMERO DE ECONOMIAS SES'!Z192*'ECONOMIAS SOMENTE (SES)'!$M192))</f>
        <v>0</v>
      </c>
      <c r="R192" s="6">
        <f>IF($H192=0,0,INT('NUMERO DE ECONOMIAS SES'!AA192*'ECONOMIAS SOMENTE (SES)'!$M192))</f>
        <v>0</v>
      </c>
    </row>
    <row r="193" spans="1:18" x14ac:dyDescent="0.25">
      <c r="A193" t="s">
        <v>174</v>
      </c>
      <c r="B193" s="1">
        <v>103</v>
      </c>
      <c r="C193" t="s">
        <v>413</v>
      </c>
      <c r="D193" s="14" t="s">
        <v>464</v>
      </c>
      <c r="E193" s="14" t="s">
        <v>460</v>
      </c>
      <c r="F193" s="5">
        <v>0</v>
      </c>
      <c r="G193" s="5">
        <v>0</v>
      </c>
      <c r="H193" s="5">
        <v>0</v>
      </c>
      <c r="J193" s="30" t="str">
        <f>IF(F193=0,"-",F193/'NUMERO DE ECONOMIAS SES'!E193)</f>
        <v>-</v>
      </c>
      <c r="K193" s="30" t="str">
        <f>IF(G193=0,"-",G193/'NUMERO DE ECONOMIAS SES'!F193)</f>
        <v>-</v>
      </c>
      <c r="L193" s="30" t="str">
        <f>IF(H193=0,"-",H193/'NUMERO DE ECONOMIAS SES'!G193)</f>
        <v>-</v>
      </c>
      <c r="M193" s="29" t="str">
        <f t="shared" si="2"/>
        <v>-</v>
      </c>
      <c r="O193" s="6">
        <f>IF($H193=0,0,INT('NUMERO DE ECONOMIAS SES'!X193*'ECONOMIAS SOMENTE (SES)'!$M193))</f>
        <v>0</v>
      </c>
      <c r="P193" s="6">
        <f>IF($H193=0,0,INT('NUMERO DE ECONOMIAS SES'!Y193*'ECONOMIAS SOMENTE (SES)'!$M193))</f>
        <v>0</v>
      </c>
      <c r="Q193" s="6">
        <f>IF($H193=0,0,INT('NUMERO DE ECONOMIAS SES'!Z193*'ECONOMIAS SOMENTE (SES)'!$M193))</f>
        <v>0</v>
      </c>
      <c r="R193" s="6">
        <f>IF($H193=0,0,INT('NUMERO DE ECONOMIAS SES'!AA193*'ECONOMIAS SOMENTE (SES)'!$M193))</f>
        <v>0</v>
      </c>
    </row>
    <row r="194" spans="1:18" x14ac:dyDescent="0.25">
      <c r="A194" t="s">
        <v>175</v>
      </c>
      <c r="B194" s="1">
        <v>220</v>
      </c>
      <c r="C194" t="s">
        <v>414</v>
      </c>
      <c r="D194" s="14" t="s">
        <v>465</v>
      </c>
      <c r="E194" s="14" t="s">
        <v>458</v>
      </c>
      <c r="F194" s="5">
        <v>0</v>
      </c>
      <c r="G194" s="5">
        <v>0</v>
      </c>
      <c r="H194" s="5">
        <v>0</v>
      </c>
      <c r="J194" s="30" t="str">
        <f>IF(F194=0,"-",F194/'NUMERO DE ECONOMIAS SES'!E194)</f>
        <v>-</v>
      </c>
      <c r="K194" s="30" t="str">
        <f>IF(G194=0,"-",G194/'NUMERO DE ECONOMIAS SES'!F194)</f>
        <v>-</v>
      </c>
      <c r="L194" s="30" t="str">
        <f>IF(H194=0,"-",H194/'NUMERO DE ECONOMIAS SES'!G194)</f>
        <v>-</v>
      </c>
      <c r="M194" s="29" t="str">
        <f t="shared" si="2"/>
        <v>-</v>
      </c>
      <c r="O194" s="6">
        <f>IF($H194=0,0,INT('NUMERO DE ECONOMIAS SES'!X194*'ECONOMIAS SOMENTE (SES)'!$M194))</f>
        <v>0</v>
      </c>
      <c r="P194" s="6">
        <f>IF($H194=0,0,INT('NUMERO DE ECONOMIAS SES'!Y194*'ECONOMIAS SOMENTE (SES)'!$M194))</f>
        <v>0</v>
      </c>
      <c r="Q194" s="6">
        <f>IF($H194=0,0,INT('NUMERO DE ECONOMIAS SES'!Z194*'ECONOMIAS SOMENTE (SES)'!$M194))</f>
        <v>0</v>
      </c>
      <c r="R194" s="6">
        <f>IF($H194=0,0,INT('NUMERO DE ECONOMIAS SES'!AA194*'ECONOMIAS SOMENTE (SES)'!$M194))</f>
        <v>0</v>
      </c>
    </row>
    <row r="195" spans="1:18" x14ac:dyDescent="0.25">
      <c r="A195" t="s">
        <v>176</v>
      </c>
      <c r="B195" s="1">
        <v>312</v>
      </c>
      <c r="C195" t="s">
        <v>415</v>
      </c>
      <c r="D195" s="14" t="s">
        <v>463</v>
      </c>
      <c r="E195" s="14" t="s">
        <v>459</v>
      </c>
      <c r="F195" s="5">
        <v>0</v>
      </c>
      <c r="G195" s="5">
        <v>0</v>
      </c>
      <c r="H195" s="5">
        <v>0</v>
      </c>
      <c r="J195" s="30" t="str">
        <f>IF(F195=0,"-",F195/'NUMERO DE ECONOMIAS SES'!E195)</f>
        <v>-</v>
      </c>
      <c r="K195" s="30" t="str">
        <f>IF(G195=0,"-",G195/'NUMERO DE ECONOMIAS SES'!F195)</f>
        <v>-</v>
      </c>
      <c r="L195" s="30" t="str">
        <f>IF(H195=0,"-",H195/'NUMERO DE ECONOMIAS SES'!G195)</f>
        <v>-</v>
      </c>
      <c r="M195" s="29" t="str">
        <f t="shared" si="2"/>
        <v>-</v>
      </c>
      <c r="O195" s="6">
        <f>IF($H195=0,0,INT('NUMERO DE ECONOMIAS SES'!X195*'ECONOMIAS SOMENTE (SES)'!$M195))</f>
        <v>0</v>
      </c>
      <c r="P195" s="6">
        <f>IF($H195=0,0,INT('NUMERO DE ECONOMIAS SES'!Y195*'ECONOMIAS SOMENTE (SES)'!$M195))</f>
        <v>0</v>
      </c>
      <c r="Q195" s="6">
        <f>IF($H195=0,0,INT('NUMERO DE ECONOMIAS SES'!Z195*'ECONOMIAS SOMENTE (SES)'!$M195))</f>
        <v>0</v>
      </c>
      <c r="R195" s="6">
        <f>IF($H195=0,0,INT('NUMERO DE ECONOMIAS SES'!AA195*'ECONOMIAS SOMENTE (SES)'!$M195))</f>
        <v>0</v>
      </c>
    </row>
    <row r="196" spans="1:18" x14ac:dyDescent="0.25">
      <c r="A196" t="s">
        <v>177</v>
      </c>
      <c r="B196" s="1">
        <v>222</v>
      </c>
      <c r="C196" t="s">
        <v>416</v>
      </c>
      <c r="D196" s="14" t="s">
        <v>463</v>
      </c>
      <c r="E196" s="14" t="s">
        <v>458</v>
      </c>
      <c r="F196" s="5">
        <v>0</v>
      </c>
      <c r="G196" s="5">
        <v>0</v>
      </c>
      <c r="H196" s="5">
        <v>0</v>
      </c>
      <c r="J196" s="30" t="str">
        <f>IF(F196=0,"-",F196/'NUMERO DE ECONOMIAS SES'!E196)</f>
        <v>-</v>
      </c>
      <c r="K196" s="30" t="str">
        <f>IF(G196=0,"-",G196/'NUMERO DE ECONOMIAS SES'!F196)</f>
        <v>-</v>
      </c>
      <c r="L196" s="30" t="str">
        <f>IF(H196=0,"-",H196/'NUMERO DE ECONOMIAS SES'!G196)</f>
        <v>-</v>
      </c>
      <c r="M196" s="29" t="str">
        <f t="shared" si="2"/>
        <v>-</v>
      </c>
      <c r="O196" s="6">
        <f>IF($H196=0,0,INT('NUMERO DE ECONOMIAS SES'!X196*'ECONOMIAS SOMENTE (SES)'!$M196))</f>
        <v>0</v>
      </c>
      <c r="P196" s="6">
        <f>IF($H196=0,0,INT('NUMERO DE ECONOMIAS SES'!Y196*'ECONOMIAS SOMENTE (SES)'!$M196))</f>
        <v>0</v>
      </c>
      <c r="Q196" s="6">
        <f>IF($H196=0,0,INT('NUMERO DE ECONOMIAS SES'!Z196*'ECONOMIAS SOMENTE (SES)'!$M196))</f>
        <v>0</v>
      </c>
      <c r="R196" s="6">
        <f>IF($H196=0,0,INT('NUMERO DE ECONOMIAS SES'!AA196*'ECONOMIAS SOMENTE (SES)'!$M196))</f>
        <v>0</v>
      </c>
    </row>
    <row r="197" spans="1:18" x14ac:dyDescent="0.25">
      <c r="A197" t="s">
        <v>178</v>
      </c>
      <c r="B197" s="1">
        <v>457</v>
      </c>
      <c r="C197" t="s">
        <v>211</v>
      </c>
      <c r="D197" s="14" t="s">
        <v>464</v>
      </c>
      <c r="E197" s="14" t="s">
        <v>460</v>
      </c>
      <c r="F197" s="5">
        <v>0</v>
      </c>
      <c r="G197" s="5">
        <v>0</v>
      </c>
      <c r="H197" s="5">
        <v>0</v>
      </c>
      <c r="J197" s="30" t="str">
        <f>IF(F197=0,"-",F197/'NUMERO DE ECONOMIAS SES'!E197)</f>
        <v>-</v>
      </c>
      <c r="K197" s="30" t="str">
        <f>IF(G197=0,"-",G197/'NUMERO DE ECONOMIAS SES'!F197)</f>
        <v>-</v>
      </c>
      <c r="L197" s="30" t="str">
        <f>IF(H197=0,"-",H197/'NUMERO DE ECONOMIAS SES'!G197)</f>
        <v>-</v>
      </c>
      <c r="M197" s="29" t="str">
        <f t="shared" si="2"/>
        <v>-</v>
      </c>
      <c r="O197" s="6">
        <f>IF($H197=0,0,INT('NUMERO DE ECONOMIAS SES'!X197*'ECONOMIAS SOMENTE (SES)'!$M197))</f>
        <v>0</v>
      </c>
      <c r="P197" s="6">
        <f>IF($H197=0,0,INT('NUMERO DE ECONOMIAS SES'!Y197*'ECONOMIAS SOMENTE (SES)'!$M197))</f>
        <v>0</v>
      </c>
      <c r="Q197" s="6">
        <f>IF($H197=0,0,INT('NUMERO DE ECONOMIAS SES'!Z197*'ECONOMIAS SOMENTE (SES)'!$M197))</f>
        <v>0</v>
      </c>
      <c r="R197" s="6">
        <f>IF($H197=0,0,INT('NUMERO DE ECONOMIAS SES'!AA197*'ECONOMIAS SOMENTE (SES)'!$M197))</f>
        <v>0</v>
      </c>
    </row>
    <row r="198" spans="1:18" x14ac:dyDescent="0.25">
      <c r="A198" t="s">
        <v>179</v>
      </c>
      <c r="B198" s="1">
        <v>290</v>
      </c>
      <c r="C198" t="s">
        <v>417</v>
      </c>
      <c r="D198" s="14" t="s">
        <v>463</v>
      </c>
      <c r="E198" s="14" t="s">
        <v>458</v>
      </c>
      <c r="F198" s="5">
        <v>0</v>
      </c>
      <c r="G198" s="5">
        <v>0</v>
      </c>
      <c r="H198" s="5">
        <v>0</v>
      </c>
      <c r="J198" s="30" t="str">
        <f>IF(F198=0,"-",F198/'NUMERO DE ECONOMIAS SES'!E198)</f>
        <v>-</v>
      </c>
      <c r="K198" s="30" t="str">
        <f>IF(G198=0,"-",G198/'NUMERO DE ECONOMIAS SES'!F198)</f>
        <v>-</v>
      </c>
      <c r="L198" s="30" t="str">
        <f>IF(H198=0,"-",H198/'NUMERO DE ECONOMIAS SES'!G198)</f>
        <v>-</v>
      </c>
      <c r="M198" s="29" t="str">
        <f t="shared" si="2"/>
        <v>-</v>
      </c>
      <c r="O198" s="6">
        <f>IF($H198=0,0,INT('NUMERO DE ECONOMIAS SES'!X198*'ECONOMIAS SOMENTE (SES)'!$M198))</f>
        <v>0</v>
      </c>
      <c r="P198" s="6">
        <f>IF($H198=0,0,INT('NUMERO DE ECONOMIAS SES'!Y198*'ECONOMIAS SOMENTE (SES)'!$M198))</f>
        <v>0</v>
      </c>
      <c r="Q198" s="6">
        <f>IF($H198=0,0,INT('NUMERO DE ECONOMIAS SES'!Z198*'ECONOMIAS SOMENTE (SES)'!$M198))</f>
        <v>0</v>
      </c>
      <c r="R198" s="6">
        <f>IF($H198=0,0,INT('NUMERO DE ECONOMIAS SES'!AA198*'ECONOMIAS SOMENTE (SES)'!$M198))</f>
        <v>0</v>
      </c>
    </row>
    <row r="199" spans="1:18" x14ac:dyDescent="0.25">
      <c r="A199" t="s">
        <v>180</v>
      </c>
      <c r="B199" s="1">
        <v>280</v>
      </c>
      <c r="C199" t="s">
        <v>418</v>
      </c>
      <c r="D199" s="14" t="s">
        <v>463</v>
      </c>
      <c r="E199" s="14" t="s">
        <v>459</v>
      </c>
      <c r="F199" s="5">
        <v>153</v>
      </c>
      <c r="G199" s="5">
        <v>152</v>
      </c>
      <c r="H199" s="5">
        <v>141</v>
      </c>
      <c r="J199" s="30">
        <f>IF(F199=0,"-",F199/'NUMERO DE ECONOMIAS SES'!E199)</f>
        <v>1.1031797534068787E-2</v>
      </c>
      <c r="K199" s="30">
        <f>IF(G199=0,"-",G199/'NUMERO DE ECONOMIAS SES'!F199)</f>
        <v>1.0714789228817143E-2</v>
      </c>
      <c r="L199" s="30">
        <f>IF(H199=0,"-",H199/'NUMERO DE ECONOMIAS SES'!G199)</f>
        <v>9.659519079262862E-3</v>
      </c>
      <c r="M199" s="29">
        <f t="shared" ref="M199:M228" si="3">IF(H199=0,"-",MAX(J199:L199))</f>
        <v>1.1031797534068787E-2</v>
      </c>
      <c r="O199" s="6">
        <f>IF($H199=0,0,INT('NUMERO DE ECONOMIAS SES'!X199*'ECONOMIAS SOMENTE (SES)'!$M199))</f>
        <v>196</v>
      </c>
      <c r="P199" s="6">
        <f>IF($H199=0,0,INT('NUMERO DE ECONOMIAS SES'!Y199*'ECONOMIAS SOMENTE (SES)'!$M199))</f>
        <v>233</v>
      </c>
      <c r="Q199" s="6">
        <f>IF($H199=0,0,INT('NUMERO DE ECONOMIAS SES'!Z199*'ECONOMIAS SOMENTE (SES)'!$M199))</f>
        <v>235</v>
      </c>
      <c r="R199" s="6">
        <f>IF($H199=0,0,INT('NUMERO DE ECONOMIAS SES'!AA199*'ECONOMIAS SOMENTE (SES)'!$M199))</f>
        <v>237</v>
      </c>
    </row>
    <row r="200" spans="1:18" x14ac:dyDescent="0.25">
      <c r="A200" t="s">
        <v>181</v>
      </c>
      <c r="B200" s="1">
        <v>223</v>
      </c>
      <c r="C200" t="s">
        <v>419</v>
      </c>
      <c r="D200" s="14" t="s">
        <v>463</v>
      </c>
      <c r="E200" s="14" t="s">
        <v>459</v>
      </c>
      <c r="F200" s="5">
        <v>0</v>
      </c>
      <c r="G200" s="5">
        <v>0</v>
      </c>
      <c r="H200" s="5">
        <v>0</v>
      </c>
      <c r="J200" s="30" t="str">
        <f>IF(F200=0,"-",F200/'NUMERO DE ECONOMIAS SES'!E200)</f>
        <v>-</v>
      </c>
      <c r="K200" s="30" t="str">
        <f>IF(G200=0,"-",G200/'NUMERO DE ECONOMIAS SES'!F200)</f>
        <v>-</v>
      </c>
      <c r="L200" s="30" t="str">
        <f>IF(H200=0,"-",H200/'NUMERO DE ECONOMIAS SES'!G200)</f>
        <v>-</v>
      </c>
      <c r="M200" s="29" t="str">
        <f t="shared" si="3"/>
        <v>-</v>
      </c>
      <c r="O200" s="6">
        <f>IF($H200=0,0,INT('NUMERO DE ECONOMIAS SES'!X200*'ECONOMIAS SOMENTE (SES)'!$M200))</f>
        <v>0</v>
      </c>
      <c r="P200" s="6">
        <f>IF($H200=0,0,INT('NUMERO DE ECONOMIAS SES'!Y200*'ECONOMIAS SOMENTE (SES)'!$M200))</f>
        <v>0</v>
      </c>
      <c r="Q200" s="6">
        <f>IF($H200=0,0,INT('NUMERO DE ECONOMIAS SES'!Z200*'ECONOMIAS SOMENTE (SES)'!$M200))</f>
        <v>0</v>
      </c>
      <c r="R200" s="6">
        <f>IF($H200=0,0,INT('NUMERO DE ECONOMIAS SES'!AA200*'ECONOMIAS SOMENTE (SES)'!$M200))</f>
        <v>0</v>
      </c>
    </row>
    <row r="201" spans="1:18" x14ac:dyDescent="0.25">
      <c r="A201" t="s">
        <v>182</v>
      </c>
      <c r="B201" s="1">
        <v>46</v>
      </c>
      <c r="C201" t="s">
        <v>420</v>
      </c>
      <c r="D201" s="14" t="s">
        <v>465</v>
      </c>
      <c r="E201" s="14" t="s">
        <v>458</v>
      </c>
      <c r="F201" s="5">
        <v>0</v>
      </c>
      <c r="G201" s="5">
        <v>0</v>
      </c>
      <c r="H201" s="5">
        <v>0</v>
      </c>
      <c r="J201" s="30" t="str">
        <f>IF(F201=0,"-",F201/'NUMERO DE ECONOMIAS SES'!E201)</f>
        <v>-</v>
      </c>
      <c r="K201" s="30" t="str">
        <f>IF(G201=0,"-",G201/'NUMERO DE ECONOMIAS SES'!F201)</f>
        <v>-</v>
      </c>
      <c r="L201" s="30" t="str">
        <f>IF(H201=0,"-",H201/'NUMERO DE ECONOMIAS SES'!G201)</f>
        <v>-</v>
      </c>
      <c r="M201" s="29" t="str">
        <f t="shared" si="3"/>
        <v>-</v>
      </c>
      <c r="O201" s="6">
        <f>IF($H201=0,0,INT('NUMERO DE ECONOMIAS SES'!X201*'ECONOMIAS SOMENTE (SES)'!$M201))</f>
        <v>0</v>
      </c>
      <c r="P201" s="6">
        <f>IF($H201=0,0,INT('NUMERO DE ECONOMIAS SES'!Y201*'ECONOMIAS SOMENTE (SES)'!$M201))</f>
        <v>0</v>
      </c>
      <c r="Q201" s="6">
        <f>IF($H201=0,0,INT('NUMERO DE ECONOMIAS SES'!Z201*'ECONOMIAS SOMENTE (SES)'!$M201))</f>
        <v>0</v>
      </c>
      <c r="R201" s="6">
        <f>IF($H201=0,0,INT('NUMERO DE ECONOMIAS SES'!AA201*'ECONOMIAS SOMENTE (SES)'!$M201))</f>
        <v>0</v>
      </c>
    </row>
    <row r="202" spans="1:18" x14ac:dyDescent="0.25">
      <c r="A202" t="s">
        <v>421</v>
      </c>
      <c r="B202" s="1">
        <v>224</v>
      </c>
      <c r="C202" t="s">
        <v>422</v>
      </c>
      <c r="D202" s="14" t="s">
        <v>463</v>
      </c>
      <c r="E202" s="14" t="s">
        <v>459</v>
      </c>
      <c r="F202" s="5">
        <v>0</v>
      </c>
      <c r="G202" s="5">
        <v>0</v>
      </c>
      <c r="H202" s="5">
        <v>0</v>
      </c>
      <c r="J202" s="30" t="str">
        <f>IF(F202=0,"-",F202/'NUMERO DE ECONOMIAS SES'!E202)</f>
        <v>-</v>
      </c>
      <c r="K202" s="30" t="str">
        <f>IF(G202=0,"-",G202/'NUMERO DE ECONOMIAS SES'!F202)</f>
        <v>-</v>
      </c>
      <c r="L202" s="30" t="str">
        <f>IF(H202=0,"-",H202/'NUMERO DE ECONOMIAS SES'!G202)</f>
        <v>-</v>
      </c>
      <c r="M202" s="29" t="str">
        <f t="shared" si="3"/>
        <v>-</v>
      </c>
      <c r="O202" s="6">
        <f>IF($H202=0,0,INT('NUMERO DE ECONOMIAS SES'!X202*'ECONOMIAS SOMENTE (SES)'!$M202))</f>
        <v>0</v>
      </c>
      <c r="P202" s="6">
        <f>IF($H202=0,0,INT('NUMERO DE ECONOMIAS SES'!Y202*'ECONOMIAS SOMENTE (SES)'!$M202))</f>
        <v>0</v>
      </c>
      <c r="Q202" s="6">
        <f>IF($H202=0,0,INT('NUMERO DE ECONOMIAS SES'!Z202*'ECONOMIAS SOMENTE (SES)'!$M202))</f>
        <v>0</v>
      </c>
      <c r="R202" s="6">
        <f>IF($H202=0,0,INT('NUMERO DE ECONOMIAS SES'!AA202*'ECONOMIAS SOMENTE (SES)'!$M202))</f>
        <v>0</v>
      </c>
    </row>
    <row r="203" spans="1:18" x14ac:dyDescent="0.25">
      <c r="A203" t="s">
        <v>183</v>
      </c>
      <c r="B203" s="1">
        <v>286</v>
      </c>
      <c r="C203" t="s">
        <v>423</v>
      </c>
      <c r="D203" s="14" t="s">
        <v>464</v>
      </c>
      <c r="E203" s="14" t="s">
        <v>460</v>
      </c>
      <c r="F203" s="5">
        <v>33</v>
      </c>
      <c r="G203" s="5">
        <v>39</v>
      </c>
      <c r="H203" s="5">
        <v>39</v>
      </c>
      <c r="J203" s="30">
        <f>IF(F203=0,"-",F203/'NUMERO DE ECONOMIAS SES'!E203)</f>
        <v>4.1353383458646614E-2</v>
      </c>
      <c r="K203" s="30">
        <f>IF(G203=0,"-",G203/'NUMERO DE ECONOMIAS SES'!F203)</f>
        <v>4.8267326732673269E-2</v>
      </c>
      <c r="L203" s="30">
        <f>IF(H203=0,"-",H203/'NUMERO DE ECONOMIAS SES'!G203)</f>
        <v>4.785276073619632E-2</v>
      </c>
      <c r="M203" s="29">
        <f t="shared" si="3"/>
        <v>4.8267326732673269E-2</v>
      </c>
      <c r="O203" s="6">
        <f>IF($H203=0,0,INT('NUMERO DE ECONOMIAS SES'!X203*'ECONOMIAS SOMENTE (SES)'!$M203))</f>
        <v>39</v>
      </c>
      <c r="P203" s="6">
        <f>IF($H203=0,0,INT('NUMERO DE ECONOMIAS SES'!Y203*'ECONOMIAS SOMENTE (SES)'!$M203))</f>
        <v>40</v>
      </c>
      <c r="Q203" s="6">
        <f>IF($H203=0,0,INT('NUMERO DE ECONOMIAS SES'!Z203*'ECONOMIAS SOMENTE (SES)'!$M203))</f>
        <v>40</v>
      </c>
      <c r="R203" s="6">
        <f>IF($H203=0,0,INT('NUMERO DE ECONOMIAS SES'!AA203*'ECONOMIAS SOMENTE (SES)'!$M203))</f>
        <v>40</v>
      </c>
    </row>
    <row r="204" spans="1:18" x14ac:dyDescent="0.25">
      <c r="A204" t="s">
        <v>184</v>
      </c>
      <c r="B204" s="1">
        <v>28</v>
      </c>
      <c r="C204" t="s">
        <v>424</v>
      </c>
      <c r="D204" s="14" t="s">
        <v>463</v>
      </c>
      <c r="E204" s="14" t="s">
        <v>460</v>
      </c>
      <c r="F204" s="5">
        <v>288</v>
      </c>
      <c r="G204" s="5">
        <v>292</v>
      </c>
      <c r="H204" s="5">
        <v>324</v>
      </c>
      <c r="J204" s="30">
        <f>IF(F204=0,"-",F204/'NUMERO DE ECONOMIAS SES'!E204)</f>
        <v>2.1242071101932439E-2</v>
      </c>
      <c r="K204" s="30">
        <f>IF(G204=0,"-",G204/'NUMERO DE ECONOMIAS SES'!F204)</f>
        <v>2.0768136557610242E-2</v>
      </c>
      <c r="L204" s="30">
        <f>IF(H204=0,"-",H204/'NUMERO DE ECONOMIAS SES'!G204)</f>
        <v>2.2417491178302083E-2</v>
      </c>
      <c r="M204" s="29">
        <f t="shared" si="3"/>
        <v>2.2417491178302083E-2</v>
      </c>
      <c r="O204" s="6">
        <f>IF($H204=0,0,INT('NUMERO DE ECONOMIAS SES'!X204*'ECONOMIAS SOMENTE (SES)'!$M204))</f>
        <v>327</v>
      </c>
      <c r="P204" s="6">
        <f>IF($H204=0,0,INT('NUMERO DE ECONOMIAS SES'!Y204*'ECONOMIAS SOMENTE (SES)'!$M204))</f>
        <v>330</v>
      </c>
      <c r="Q204" s="6">
        <f>IF($H204=0,0,INT('NUMERO DE ECONOMIAS SES'!Z204*'ECONOMIAS SOMENTE (SES)'!$M204))</f>
        <v>334</v>
      </c>
      <c r="R204" s="6">
        <f>IF($H204=0,0,INT('NUMERO DE ECONOMIAS SES'!AA204*'ECONOMIAS SOMENTE (SES)'!$M204))</f>
        <v>337</v>
      </c>
    </row>
    <row r="205" spans="1:18" x14ac:dyDescent="0.25">
      <c r="A205" t="s">
        <v>185</v>
      </c>
      <c r="B205" s="1">
        <v>329</v>
      </c>
      <c r="C205" t="s">
        <v>425</v>
      </c>
      <c r="D205" s="14" t="s">
        <v>463</v>
      </c>
      <c r="E205" s="14" t="s">
        <v>458</v>
      </c>
      <c r="F205" s="5">
        <v>0</v>
      </c>
      <c r="G205" s="5">
        <v>0</v>
      </c>
      <c r="H205" s="5">
        <v>0</v>
      </c>
      <c r="J205" s="30" t="str">
        <f>IF(F205=0,"-",F205/'NUMERO DE ECONOMIAS SES'!E205)</f>
        <v>-</v>
      </c>
      <c r="K205" s="30" t="str">
        <f>IF(G205=0,"-",G205/'NUMERO DE ECONOMIAS SES'!F205)</f>
        <v>-</v>
      </c>
      <c r="L205" s="30" t="str">
        <f>IF(H205=0,"-",H205/'NUMERO DE ECONOMIAS SES'!G205)</f>
        <v>-</v>
      </c>
      <c r="M205" s="29" t="str">
        <f t="shared" si="3"/>
        <v>-</v>
      </c>
      <c r="O205" s="6">
        <f>IF($H205=0,0,INT('NUMERO DE ECONOMIAS SES'!X205*'ECONOMIAS SOMENTE (SES)'!$M205))</f>
        <v>0</v>
      </c>
      <c r="P205" s="6">
        <f>IF($H205=0,0,INT('NUMERO DE ECONOMIAS SES'!Y205*'ECONOMIAS SOMENTE (SES)'!$M205))</f>
        <v>0</v>
      </c>
      <c r="Q205" s="6">
        <f>IF($H205=0,0,INT('NUMERO DE ECONOMIAS SES'!Z205*'ECONOMIAS SOMENTE (SES)'!$M205))</f>
        <v>0</v>
      </c>
      <c r="R205" s="6">
        <f>IF($H205=0,0,INT('NUMERO DE ECONOMIAS SES'!AA205*'ECONOMIAS SOMENTE (SES)'!$M205))</f>
        <v>0</v>
      </c>
    </row>
    <row r="206" spans="1:18" x14ac:dyDescent="0.25">
      <c r="A206" t="s">
        <v>186</v>
      </c>
      <c r="B206" s="1">
        <v>67</v>
      </c>
      <c r="C206" t="s">
        <v>426</v>
      </c>
      <c r="D206" s="14" t="s">
        <v>465</v>
      </c>
      <c r="E206" s="14" t="s">
        <v>458</v>
      </c>
      <c r="F206" s="5">
        <v>457</v>
      </c>
      <c r="G206" s="5">
        <v>456</v>
      </c>
      <c r="H206" s="5">
        <v>454</v>
      </c>
      <c r="J206" s="30">
        <f>IF(F206=0,"-",F206/'NUMERO DE ECONOMIAS SES'!E206)</f>
        <v>0.10101679929266136</v>
      </c>
      <c r="K206" s="30">
        <f>IF(G206=0,"-",G206/'NUMERO DE ECONOMIAS SES'!F206)</f>
        <v>9.8254686489980606E-2</v>
      </c>
      <c r="L206" s="30">
        <f>IF(H206=0,"-",H206/'NUMERO DE ECONOMIAS SES'!G206)</f>
        <v>9.5659502739148763E-2</v>
      </c>
      <c r="M206" s="29">
        <f t="shared" si="3"/>
        <v>0.10101679929266136</v>
      </c>
      <c r="O206" s="6">
        <f>IF($H206=0,0,INT('NUMERO DE ECONOMIAS SES'!X206*'ECONOMIAS SOMENTE (SES)'!$M206))</f>
        <v>484</v>
      </c>
      <c r="P206" s="6">
        <f>IF($H206=0,0,INT('NUMERO DE ECONOMIAS SES'!Y206*'ECONOMIAS SOMENTE (SES)'!$M206))</f>
        <v>489</v>
      </c>
      <c r="Q206" s="6">
        <f>IF($H206=0,0,INT('NUMERO DE ECONOMIAS SES'!Z206*'ECONOMIAS SOMENTE (SES)'!$M206))</f>
        <v>494</v>
      </c>
      <c r="R206" s="6">
        <f>IF($H206=0,0,INT('NUMERO DE ECONOMIAS SES'!AA206*'ECONOMIAS SOMENTE (SES)'!$M206))</f>
        <v>700</v>
      </c>
    </row>
    <row r="207" spans="1:18" x14ac:dyDescent="0.25">
      <c r="A207" t="s">
        <v>187</v>
      </c>
      <c r="B207" s="1">
        <v>358</v>
      </c>
      <c r="C207" t="s">
        <v>427</v>
      </c>
      <c r="D207" s="14" t="s">
        <v>463</v>
      </c>
      <c r="E207" s="14" t="s">
        <v>459</v>
      </c>
      <c r="F207" s="5">
        <v>0</v>
      </c>
      <c r="G207" s="5">
        <v>0</v>
      </c>
      <c r="H207" s="5">
        <v>0</v>
      </c>
      <c r="J207" s="30" t="str">
        <f>IF(F207=0,"-",F207/'NUMERO DE ECONOMIAS SES'!E207)</f>
        <v>-</v>
      </c>
      <c r="K207" s="30" t="str">
        <f>IF(G207=0,"-",G207/'NUMERO DE ECONOMIAS SES'!F207)</f>
        <v>-</v>
      </c>
      <c r="L207" s="30" t="str">
        <f>IF(H207=0,"-",H207/'NUMERO DE ECONOMIAS SES'!G207)</f>
        <v>-</v>
      </c>
      <c r="M207" s="29" t="str">
        <f t="shared" si="3"/>
        <v>-</v>
      </c>
      <c r="O207" s="6">
        <f>IF($H207=0,0,INT('NUMERO DE ECONOMIAS SES'!X207*'ECONOMIAS SOMENTE (SES)'!$M207))</f>
        <v>0</v>
      </c>
      <c r="P207" s="6">
        <f>IF($H207=0,0,INT('NUMERO DE ECONOMIAS SES'!Y207*'ECONOMIAS SOMENTE (SES)'!$M207))</f>
        <v>0</v>
      </c>
      <c r="Q207" s="6">
        <f>IF($H207=0,0,INT('NUMERO DE ECONOMIAS SES'!Z207*'ECONOMIAS SOMENTE (SES)'!$M207))</f>
        <v>0</v>
      </c>
      <c r="R207" s="6">
        <f>IF($H207=0,0,INT('NUMERO DE ECONOMIAS SES'!AA207*'ECONOMIAS SOMENTE (SES)'!$M207))</f>
        <v>0</v>
      </c>
    </row>
    <row r="208" spans="1:18" x14ac:dyDescent="0.25">
      <c r="A208" t="s">
        <v>188</v>
      </c>
      <c r="B208" s="1">
        <v>416</v>
      </c>
      <c r="C208" t="s">
        <v>428</v>
      </c>
      <c r="D208" s="14" t="s">
        <v>463</v>
      </c>
      <c r="E208" s="14" t="s">
        <v>458</v>
      </c>
      <c r="F208" s="5">
        <v>0</v>
      </c>
      <c r="G208" s="5">
        <v>0</v>
      </c>
      <c r="H208" s="5">
        <v>0</v>
      </c>
      <c r="J208" s="30" t="str">
        <f>IF(F208=0,"-",F208/'NUMERO DE ECONOMIAS SES'!E208)</f>
        <v>-</v>
      </c>
      <c r="K208" s="30" t="str">
        <f>IF(G208=0,"-",G208/'NUMERO DE ECONOMIAS SES'!F208)</f>
        <v>-</v>
      </c>
      <c r="L208" s="30" t="str">
        <f>IF(H208=0,"-",H208/'NUMERO DE ECONOMIAS SES'!G208)</f>
        <v>-</v>
      </c>
      <c r="M208" s="29" t="str">
        <f t="shared" si="3"/>
        <v>-</v>
      </c>
      <c r="O208" s="6">
        <f>IF($H208=0,0,INT('NUMERO DE ECONOMIAS SES'!X208*'ECONOMIAS SOMENTE (SES)'!$M208))</f>
        <v>0</v>
      </c>
      <c r="P208" s="6">
        <f>IF($H208=0,0,INT('NUMERO DE ECONOMIAS SES'!Y208*'ECONOMIAS SOMENTE (SES)'!$M208))</f>
        <v>0</v>
      </c>
      <c r="Q208" s="6">
        <f>IF($H208=0,0,INT('NUMERO DE ECONOMIAS SES'!Z208*'ECONOMIAS SOMENTE (SES)'!$M208))</f>
        <v>0</v>
      </c>
      <c r="R208" s="6">
        <f>IF($H208=0,0,INT('NUMERO DE ECONOMIAS SES'!AA208*'ECONOMIAS SOMENTE (SES)'!$M208))</f>
        <v>0</v>
      </c>
    </row>
    <row r="209" spans="1:18" x14ac:dyDescent="0.25">
      <c r="A209" t="s">
        <v>189</v>
      </c>
      <c r="B209" s="1">
        <v>89</v>
      </c>
      <c r="C209" t="s">
        <v>429</v>
      </c>
      <c r="D209" s="14" t="s">
        <v>463</v>
      </c>
      <c r="E209" s="14" t="s">
        <v>460</v>
      </c>
      <c r="F209" s="5">
        <v>0</v>
      </c>
      <c r="G209" s="5">
        <v>0</v>
      </c>
      <c r="H209" s="5">
        <v>0</v>
      </c>
      <c r="J209" s="30" t="str">
        <f>IF(F209=0,"-",F209/'NUMERO DE ECONOMIAS SES'!E209)</f>
        <v>-</v>
      </c>
      <c r="K209" s="30" t="str">
        <f>IF(G209=0,"-",G209/'NUMERO DE ECONOMIAS SES'!F209)</f>
        <v>-</v>
      </c>
      <c r="L209" s="30" t="str">
        <f>IF(H209=0,"-",H209/'NUMERO DE ECONOMIAS SES'!G209)</f>
        <v>-</v>
      </c>
      <c r="M209" s="29" t="str">
        <f t="shared" si="3"/>
        <v>-</v>
      </c>
      <c r="O209" s="6">
        <f>IF($H209=0,0,INT('NUMERO DE ECONOMIAS SES'!X209*'ECONOMIAS SOMENTE (SES)'!$M209))</f>
        <v>0</v>
      </c>
      <c r="P209" s="6">
        <f>IF($H209=0,0,INT('NUMERO DE ECONOMIAS SES'!Y209*'ECONOMIAS SOMENTE (SES)'!$M209))</f>
        <v>0</v>
      </c>
      <c r="Q209" s="6">
        <f>IF($H209=0,0,INT('NUMERO DE ECONOMIAS SES'!Z209*'ECONOMIAS SOMENTE (SES)'!$M209))</f>
        <v>0</v>
      </c>
      <c r="R209" s="6">
        <f>IF($H209=0,0,INT('NUMERO DE ECONOMIAS SES'!AA209*'ECONOMIAS SOMENTE (SES)'!$M209))</f>
        <v>0</v>
      </c>
    </row>
    <row r="210" spans="1:18" x14ac:dyDescent="0.25">
      <c r="A210" t="s">
        <v>190</v>
      </c>
      <c r="B210" s="1">
        <v>96</v>
      </c>
      <c r="C210" t="s">
        <v>430</v>
      </c>
      <c r="D210" s="14" t="s">
        <v>463</v>
      </c>
      <c r="E210" s="14" t="s">
        <v>459</v>
      </c>
      <c r="F210" s="5">
        <v>33</v>
      </c>
      <c r="G210" s="5">
        <v>38</v>
      </c>
      <c r="H210" s="5">
        <v>39</v>
      </c>
      <c r="J210" s="30">
        <f>IF(F210=0,"-",F210/'NUMERO DE ECONOMIAS SES'!E210)</f>
        <v>5.3536664503569115E-3</v>
      </c>
      <c r="K210" s="30">
        <f>IF(G210=0,"-",G210/'NUMERO DE ECONOMIAS SES'!F210)</f>
        <v>6.0471037555697004E-3</v>
      </c>
      <c r="L210" s="30">
        <f>IF(H210=0,"-",H210/'NUMERO DE ECONOMIAS SES'!G210)</f>
        <v>6.0390213688448439E-3</v>
      </c>
      <c r="M210" s="29">
        <f t="shared" si="3"/>
        <v>6.0471037555697004E-3</v>
      </c>
      <c r="O210" s="6">
        <f>IF($H210=0,0,INT('NUMERO DE ECONOMIAS SES'!X210*'ECONOMIAS SOMENTE (SES)'!$M210))</f>
        <v>39</v>
      </c>
      <c r="P210" s="6">
        <f>IF($H210=0,0,INT('NUMERO DE ECONOMIAS SES'!Y210*'ECONOMIAS SOMENTE (SES)'!$M210))</f>
        <v>39</v>
      </c>
      <c r="Q210" s="6">
        <f>IF($H210=0,0,INT('NUMERO DE ECONOMIAS SES'!Z210*'ECONOMIAS SOMENTE (SES)'!$M210))</f>
        <v>40</v>
      </c>
      <c r="R210" s="6">
        <f>IF($H210=0,0,INT('NUMERO DE ECONOMIAS SES'!AA210*'ECONOMIAS SOMENTE (SES)'!$M210))</f>
        <v>40</v>
      </c>
    </row>
    <row r="211" spans="1:18" x14ac:dyDescent="0.25">
      <c r="A211" t="s">
        <v>191</v>
      </c>
      <c r="B211" s="1">
        <v>382</v>
      </c>
      <c r="C211" t="s">
        <v>431</v>
      </c>
      <c r="D211" s="14" t="s">
        <v>463</v>
      </c>
      <c r="E211" s="14" t="s">
        <v>459</v>
      </c>
      <c r="F211" s="5">
        <v>0</v>
      </c>
      <c r="G211" s="5">
        <v>0</v>
      </c>
      <c r="H211" s="5">
        <v>0</v>
      </c>
      <c r="J211" s="30" t="str">
        <f>IF(F211=0,"-",F211/'NUMERO DE ECONOMIAS SES'!E211)</f>
        <v>-</v>
      </c>
      <c r="K211" s="30" t="str">
        <f>IF(G211=0,"-",G211/'NUMERO DE ECONOMIAS SES'!F211)</f>
        <v>-</v>
      </c>
      <c r="L211" s="30" t="str">
        <f>IF(H211=0,"-",H211/'NUMERO DE ECONOMIAS SES'!G211)</f>
        <v>-</v>
      </c>
      <c r="M211" s="29" t="str">
        <f t="shared" si="3"/>
        <v>-</v>
      </c>
      <c r="O211" s="6">
        <f>IF($H211=0,0,INT('NUMERO DE ECONOMIAS SES'!X211*'ECONOMIAS SOMENTE (SES)'!$M211))</f>
        <v>0</v>
      </c>
      <c r="P211" s="6">
        <f>IF($H211=0,0,INT('NUMERO DE ECONOMIAS SES'!Y211*'ECONOMIAS SOMENTE (SES)'!$M211))</f>
        <v>0</v>
      </c>
      <c r="Q211" s="6">
        <f>IF($H211=0,0,INT('NUMERO DE ECONOMIAS SES'!Z211*'ECONOMIAS SOMENTE (SES)'!$M211))</f>
        <v>0</v>
      </c>
      <c r="R211" s="6">
        <f>IF($H211=0,0,INT('NUMERO DE ECONOMIAS SES'!AA211*'ECONOMIAS SOMENTE (SES)'!$M211))</f>
        <v>0</v>
      </c>
    </row>
    <row r="212" spans="1:18" x14ac:dyDescent="0.25">
      <c r="A212" t="s">
        <v>192</v>
      </c>
      <c r="B212" s="1">
        <v>227</v>
      </c>
      <c r="C212" t="s">
        <v>432</v>
      </c>
      <c r="D212" s="14" t="s">
        <v>463</v>
      </c>
      <c r="E212" s="14" t="s">
        <v>459</v>
      </c>
      <c r="F212" s="5">
        <v>0</v>
      </c>
      <c r="G212" s="5">
        <v>0</v>
      </c>
      <c r="H212" s="5">
        <v>0</v>
      </c>
      <c r="J212" s="30" t="str">
        <f>IF(F212=0,"-",F212/'NUMERO DE ECONOMIAS SES'!E212)</f>
        <v>-</v>
      </c>
      <c r="K212" s="30" t="str">
        <f>IF(G212=0,"-",G212/'NUMERO DE ECONOMIAS SES'!F212)</f>
        <v>-</v>
      </c>
      <c r="L212" s="30" t="str">
        <f>IF(H212=0,"-",H212/'NUMERO DE ECONOMIAS SES'!G212)</f>
        <v>-</v>
      </c>
      <c r="M212" s="29" t="str">
        <f t="shared" si="3"/>
        <v>-</v>
      </c>
      <c r="O212" s="6">
        <f>IF($H212=0,0,INT('NUMERO DE ECONOMIAS SES'!X212*'ECONOMIAS SOMENTE (SES)'!$M212))</f>
        <v>0</v>
      </c>
      <c r="P212" s="6">
        <f>IF($H212=0,0,INT('NUMERO DE ECONOMIAS SES'!Y212*'ECONOMIAS SOMENTE (SES)'!$M212))</f>
        <v>0</v>
      </c>
      <c r="Q212" s="6">
        <f>IF($H212=0,0,INT('NUMERO DE ECONOMIAS SES'!Z212*'ECONOMIAS SOMENTE (SES)'!$M212))</f>
        <v>0</v>
      </c>
      <c r="R212" s="6">
        <f>IF($H212=0,0,INT('NUMERO DE ECONOMIAS SES'!AA212*'ECONOMIAS SOMENTE (SES)'!$M212))</f>
        <v>0</v>
      </c>
    </row>
    <row r="213" spans="1:18" x14ac:dyDescent="0.25">
      <c r="A213" t="s">
        <v>193</v>
      </c>
      <c r="B213" s="1">
        <v>230</v>
      </c>
      <c r="C213" t="s">
        <v>433</v>
      </c>
      <c r="D213" s="14" t="s">
        <v>463</v>
      </c>
      <c r="E213" s="14" t="s">
        <v>458</v>
      </c>
      <c r="F213" s="5">
        <v>0</v>
      </c>
      <c r="G213" s="5">
        <v>0</v>
      </c>
      <c r="H213" s="5">
        <v>0</v>
      </c>
      <c r="J213" s="30" t="str">
        <f>IF(F213=0,"-",F213/'NUMERO DE ECONOMIAS SES'!E213)</f>
        <v>-</v>
      </c>
      <c r="K213" s="30" t="str">
        <f>IF(G213=0,"-",G213/'NUMERO DE ECONOMIAS SES'!F213)</f>
        <v>-</v>
      </c>
      <c r="L213" s="30" t="str">
        <f>IF(H213=0,"-",H213/'NUMERO DE ECONOMIAS SES'!G213)</f>
        <v>-</v>
      </c>
      <c r="M213" s="29" t="str">
        <f t="shared" si="3"/>
        <v>-</v>
      </c>
      <c r="O213" s="6">
        <f>IF($H213=0,0,INT('NUMERO DE ECONOMIAS SES'!X213*'ECONOMIAS SOMENTE (SES)'!$M213))</f>
        <v>0</v>
      </c>
      <c r="P213" s="6">
        <f>IF($H213=0,0,INT('NUMERO DE ECONOMIAS SES'!Y213*'ECONOMIAS SOMENTE (SES)'!$M213))</f>
        <v>0</v>
      </c>
      <c r="Q213" s="6">
        <f>IF($H213=0,0,INT('NUMERO DE ECONOMIAS SES'!Z213*'ECONOMIAS SOMENTE (SES)'!$M213))</f>
        <v>0</v>
      </c>
      <c r="R213" s="6">
        <f>IF($H213=0,0,INT('NUMERO DE ECONOMIAS SES'!AA213*'ECONOMIAS SOMENTE (SES)'!$M213))</f>
        <v>0</v>
      </c>
    </row>
    <row r="214" spans="1:18" x14ac:dyDescent="0.25">
      <c r="A214" t="s">
        <v>194</v>
      </c>
      <c r="B214" s="1">
        <v>296</v>
      </c>
      <c r="C214" t="s">
        <v>434</v>
      </c>
      <c r="D214" s="14" t="s">
        <v>463</v>
      </c>
      <c r="E214" s="14" t="s">
        <v>459</v>
      </c>
      <c r="F214" s="5">
        <v>0</v>
      </c>
      <c r="G214" s="5">
        <v>0</v>
      </c>
      <c r="H214" s="5">
        <v>0</v>
      </c>
      <c r="J214" s="30" t="str">
        <f>IF(F214=0,"-",F214/'NUMERO DE ECONOMIAS SES'!E214)</f>
        <v>-</v>
      </c>
      <c r="K214" s="30" t="str">
        <f>IF(G214=0,"-",G214/'NUMERO DE ECONOMIAS SES'!F214)</f>
        <v>-</v>
      </c>
      <c r="L214" s="30" t="str">
        <f>IF(H214=0,"-",H214/'NUMERO DE ECONOMIAS SES'!G214)</f>
        <v>-</v>
      </c>
      <c r="M214" s="29" t="str">
        <f t="shared" si="3"/>
        <v>-</v>
      </c>
      <c r="O214" s="6">
        <f>IF($H214=0,0,INT('NUMERO DE ECONOMIAS SES'!X214*'ECONOMIAS SOMENTE (SES)'!$M214))</f>
        <v>0</v>
      </c>
      <c r="P214" s="6">
        <f>IF($H214=0,0,INT('NUMERO DE ECONOMIAS SES'!Y214*'ECONOMIAS SOMENTE (SES)'!$M214))</f>
        <v>0</v>
      </c>
      <c r="Q214" s="6">
        <f>IF($H214=0,0,INT('NUMERO DE ECONOMIAS SES'!Z214*'ECONOMIAS SOMENTE (SES)'!$M214))</f>
        <v>0</v>
      </c>
      <c r="R214" s="6">
        <f>IF($H214=0,0,INT('NUMERO DE ECONOMIAS SES'!AA214*'ECONOMIAS SOMENTE (SES)'!$M214))</f>
        <v>0</v>
      </c>
    </row>
    <row r="215" spans="1:18" x14ac:dyDescent="0.25">
      <c r="A215" t="s">
        <v>195</v>
      </c>
      <c r="B215" s="1">
        <v>330</v>
      </c>
      <c r="C215" t="s">
        <v>435</v>
      </c>
      <c r="D215" s="14" t="s">
        <v>465</v>
      </c>
      <c r="E215" s="14" t="s">
        <v>458</v>
      </c>
      <c r="F215" s="5">
        <v>101</v>
      </c>
      <c r="G215" s="5">
        <v>82</v>
      </c>
      <c r="H215" s="5">
        <v>94</v>
      </c>
      <c r="J215" s="30">
        <f>IF(F215=0,"-",F215/'NUMERO DE ECONOMIAS SES'!E215)</f>
        <v>4.4988864142538977E-2</v>
      </c>
      <c r="K215" s="30">
        <f>IF(G215=0,"-",G215/'NUMERO DE ECONOMIAS SES'!F215)</f>
        <v>3.5268817204301077E-2</v>
      </c>
      <c r="L215" s="30">
        <f>IF(H215=0,"-",H215/'NUMERO DE ECONOMIAS SES'!G215)</f>
        <v>3.9578947368421054E-2</v>
      </c>
      <c r="M215" s="29">
        <f t="shared" si="3"/>
        <v>4.4988864142538977E-2</v>
      </c>
      <c r="O215" s="6">
        <f>IF($H215=0,0,INT('NUMERO DE ECONOMIAS SES'!X215*'ECONOMIAS SOMENTE (SES)'!$M215))</f>
        <v>107</v>
      </c>
      <c r="P215" s="6">
        <f>IF($H215=0,0,INT('NUMERO DE ECONOMIAS SES'!Y215*'ECONOMIAS SOMENTE (SES)'!$M215))</f>
        <v>109</v>
      </c>
      <c r="Q215" s="6">
        <f>IF($H215=0,0,INT('NUMERO DE ECONOMIAS SES'!Z215*'ECONOMIAS SOMENTE (SES)'!$M215))</f>
        <v>110</v>
      </c>
      <c r="R215" s="6">
        <f>IF($H215=0,0,INT('NUMERO DE ECONOMIAS SES'!AA215*'ECONOMIAS SOMENTE (SES)'!$M215))</f>
        <v>111</v>
      </c>
    </row>
    <row r="216" spans="1:18" x14ac:dyDescent="0.25">
      <c r="A216" t="s">
        <v>196</v>
      </c>
      <c r="B216" s="1">
        <v>83</v>
      </c>
      <c r="C216" t="s">
        <v>436</v>
      </c>
      <c r="D216" s="14" t="s">
        <v>463</v>
      </c>
      <c r="E216" s="14" t="s">
        <v>459</v>
      </c>
      <c r="F216" s="5">
        <v>0</v>
      </c>
      <c r="G216" s="5">
        <v>0</v>
      </c>
      <c r="H216" s="5">
        <v>0</v>
      </c>
      <c r="J216" s="30" t="str">
        <f>IF(F216=0,"-",F216/'NUMERO DE ECONOMIAS SES'!E216)</f>
        <v>-</v>
      </c>
      <c r="K216" s="30" t="str">
        <f>IF(G216=0,"-",G216/'NUMERO DE ECONOMIAS SES'!F216)</f>
        <v>-</v>
      </c>
      <c r="L216" s="30" t="str">
        <f>IF(H216=0,"-",H216/'NUMERO DE ECONOMIAS SES'!G216)</f>
        <v>-</v>
      </c>
      <c r="M216" s="29" t="str">
        <f t="shared" si="3"/>
        <v>-</v>
      </c>
      <c r="O216" s="6">
        <f>IF($H216=0,0,INT('NUMERO DE ECONOMIAS SES'!X216*'ECONOMIAS SOMENTE (SES)'!$M216))</f>
        <v>0</v>
      </c>
      <c r="P216" s="6">
        <f>IF($H216=0,0,INT('NUMERO DE ECONOMIAS SES'!Y216*'ECONOMIAS SOMENTE (SES)'!$M216))</f>
        <v>0</v>
      </c>
      <c r="Q216" s="6">
        <f>IF($H216=0,0,INT('NUMERO DE ECONOMIAS SES'!Z216*'ECONOMIAS SOMENTE (SES)'!$M216))</f>
        <v>0</v>
      </c>
      <c r="R216" s="6">
        <f>IF($H216=0,0,INT('NUMERO DE ECONOMIAS SES'!AA216*'ECONOMIAS SOMENTE (SES)'!$M216))</f>
        <v>0</v>
      </c>
    </row>
    <row r="217" spans="1:18" x14ac:dyDescent="0.25">
      <c r="A217" t="s">
        <v>197</v>
      </c>
      <c r="B217" s="1">
        <v>101</v>
      </c>
      <c r="C217" t="s">
        <v>437</v>
      </c>
      <c r="D217" s="14" t="s">
        <v>463</v>
      </c>
      <c r="E217" s="14" t="s">
        <v>458</v>
      </c>
      <c r="F217" s="5">
        <v>1374</v>
      </c>
      <c r="G217" s="5">
        <v>1509</v>
      </c>
      <c r="H217" s="5">
        <v>1509</v>
      </c>
      <c r="J217" s="30">
        <f>IF(F217=0,"-",F217/'NUMERO DE ECONOMIAS SES'!E217)</f>
        <v>2.675129473151357E-2</v>
      </c>
      <c r="K217" s="30">
        <f>IF(G217=0,"-",G217/'NUMERO DE ECONOMIAS SES'!F217)</f>
        <v>2.8512045347189419E-2</v>
      </c>
      <c r="L217" s="30">
        <f>IF(H217=0,"-",H217/'NUMERO DE ECONOMIAS SES'!G217)</f>
        <v>2.7729795288323717E-2</v>
      </c>
      <c r="M217" s="29">
        <f t="shared" si="3"/>
        <v>2.8512045347189419E-2</v>
      </c>
      <c r="O217" s="6">
        <f>IF($H217=0,0,INT('NUMERO DE ECONOMIAS SES'!X217*'ECONOMIAS SOMENTE (SES)'!$M217))</f>
        <v>1568</v>
      </c>
      <c r="P217" s="6">
        <f>IF($H217=0,0,INT('NUMERO DE ECONOMIAS SES'!Y217*'ECONOMIAS SOMENTE (SES)'!$M217))</f>
        <v>1584</v>
      </c>
      <c r="Q217" s="6">
        <f>IF($H217=0,0,INT('NUMERO DE ECONOMIAS SES'!Z217*'ECONOMIAS SOMENTE (SES)'!$M217))</f>
        <v>1599</v>
      </c>
      <c r="R217" s="6">
        <f>IF($H217=0,0,INT('NUMERO DE ECONOMIAS SES'!AA217*'ECONOMIAS SOMENTE (SES)'!$M217))</f>
        <v>1615</v>
      </c>
    </row>
    <row r="218" spans="1:18" x14ac:dyDescent="0.25">
      <c r="A218" t="s">
        <v>198</v>
      </c>
      <c r="B218" s="1">
        <v>95</v>
      </c>
      <c r="C218" t="s">
        <v>438</v>
      </c>
      <c r="D218" s="14" t="s">
        <v>464</v>
      </c>
      <c r="E218" s="14" t="s">
        <v>460</v>
      </c>
      <c r="F218" s="5">
        <v>0</v>
      </c>
      <c r="G218" s="5">
        <v>0</v>
      </c>
      <c r="H218" s="5">
        <v>0</v>
      </c>
      <c r="J218" s="30" t="str">
        <f>IF(F218=0,"-",F218/'NUMERO DE ECONOMIAS SES'!E218)</f>
        <v>-</v>
      </c>
      <c r="K218" s="30" t="str">
        <f>IF(G218=0,"-",G218/'NUMERO DE ECONOMIAS SES'!F218)</f>
        <v>-</v>
      </c>
      <c r="L218" s="30" t="str">
        <f>IF(H218=0,"-",H218/'NUMERO DE ECONOMIAS SES'!G218)</f>
        <v>-</v>
      </c>
      <c r="M218" s="29" t="str">
        <f t="shared" si="3"/>
        <v>-</v>
      </c>
      <c r="O218" s="6">
        <f>IF($H218=0,0,INT('NUMERO DE ECONOMIAS SES'!X218*'ECONOMIAS SOMENTE (SES)'!$M218))</f>
        <v>0</v>
      </c>
      <c r="P218" s="6">
        <f>IF($H218=0,0,INT('NUMERO DE ECONOMIAS SES'!Y218*'ECONOMIAS SOMENTE (SES)'!$M218))</f>
        <v>0</v>
      </c>
      <c r="Q218" s="6">
        <f>IF($H218=0,0,INT('NUMERO DE ECONOMIAS SES'!Z218*'ECONOMIAS SOMENTE (SES)'!$M218))</f>
        <v>0</v>
      </c>
      <c r="R218" s="6">
        <f>IF($H218=0,0,INT('NUMERO DE ECONOMIAS SES'!AA218*'ECONOMIAS SOMENTE (SES)'!$M218))</f>
        <v>0</v>
      </c>
    </row>
    <row r="219" spans="1:18" x14ac:dyDescent="0.25">
      <c r="A219" t="s">
        <v>199</v>
      </c>
      <c r="B219" s="1">
        <v>291</v>
      </c>
      <c r="C219" t="s">
        <v>439</v>
      </c>
      <c r="D219" s="14" t="s">
        <v>464</v>
      </c>
      <c r="E219" s="14" t="s">
        <v>460</v>
      </c>
      <c r="F219" s="5">
        <v>0</v>
      </c>
      <c r="G219" s="5">
        <v>0</v>
      </c>
      <c r="H219" s="5">
        <v>0</v>
      </c>
      <c r="J219" s="30" t="str">
        <f>IF(F219=0,"-",F219/'NUMERO DE ECONOMIAS SES'!E219)</f>
        <v>-</v>
      </c>
      <c r="K219" s="30" t="str">
        <f>IF(G219=0,"-",G219/'NUMERO DE ECONOMIAS SES'!F219)</f>
        <v>-</v>
      </c>
      <c r="L219" s="30" t="str">
        <f>IF(H219=0,"-",H219/'NUMERO DE ECONOMIAS SES'!G219)</f>
        <v>-</v>
      </c>
      <c r="M219" s="29" t="str">
        <f t="shared" si="3"/>
        <v>-</v>
      </c>
      <c r="O219" s="6">
        <f>IF($H219=0,0,INT('NUMERO DE ECONOMIAS SES'!X219*'ECONOMIAS SOMENTE (SES)'!$M219))</f>
        <v>0</v>
      </c>
      <c r="P219" s="6">
        <f>IF($H219=0,0,INT('NUMERO DE ECONOMIAS SES'!Y219*'ECONOMIAS SOMENTE (SES)'!$M219))</f>
        <v>0</v>
      </c>
      <c r="Q219" s="6">
        <f>IF($H219=0,0,INT('NUMERO DE ECONOMIAS SES'!Z219*'ECONOMIAS SOMENTE (SES)'!$M219))</f>
        <v>0</v>
      </c>
      <c r="R219" s="6">
        <f>IF($H219=0,0,INT('NUMERO DE ECONOMIAS SES'!AA219*'ECONOMIAS SOMENTE (SES)'!$M219))</f>
        <v>0</v>
      </c>
    </row>
    <row r="220" spans="1:18" x14ac:dyDescent="0.25">
      <c r="A220" t="s">
        <v>200</v>
      </c>
      <c r="B220" s="1">
        <v>387</v>
      </c>
      <c r="C220" t="s">
        <v>440</v>
      </c>
      <c r="D220" s="14" t="s">
        <v>463</v>
      </c>
      <c r="E220" s="14" t="s">
        <v>458</v>
      </c>
      <c r="F220" s="5">
        <v>0</v>
      </c>
      <c r="G220" s="5">
        <v>0</v>
      </c>
      <c r="H220" s="5">
        <v>0</v>
      </c>
      <c r="J220" s="30" t="str">
        <f>IF(F220=0,"-",F220/'NUMERO DE ECONOMIAS SES'!E220)</f>
        <v>-</v>
      </c>
      <c r="K220" s="30" t="str">
        <f>IF(G220=0,"-",G220/'NUMERO DE ECONOMIAS SES'!F220)</f>
        <v>-</v>
      </c>
      <c r="L220" s="30" t="str">
        <f>IF(H220=0,"-",H220/'NUMERO DE ECONOMIAS SES'!G220)</f>
        <v>-</v>
      </c>
      <c r="M220" s="29" t="str">
        <f t="shared" si="3"/>
        <v>-</v>
      </c>
      <c r="O220" s="6">
        <f>IF($H220=0,0,INT('NUMERO DE ECONOMIAS SES'!X220*'ECONOMIAS SOMENTE (SES)'!$M220))</f>
        <v>0</v>
      </c>
      <c r="P220" s="6">
        <f>IF($H220=0,0,INT('NUMERO DE ECONOMIAS SES'!Y220*'ECONOMIAS SOMENTE (SES)'!$M220))</f>
        <v>0</v>
      </c>
      <c r="Q220" s="6">
        <f>IF($H220=0,0,INT('NUMERO DE ECONOMIAS SES'!Z220*'ECONOMIAS SOMENTE (SES)'!$M220))</f>
        <v>0</v>
      </c>
      <c r="R220" s="6">
        <f>IF($H220=0,0,INT('NUMERO DE ECONOMIAS SES'!AA220*'ECONOMIAS SOMENTE (SES)'!$M220))</f>
        <v>0</v>
      </c>
    </row>
    <row r="221" spans="1:18" x14ac:dyDescent="0.25">
      <c r="A221" t="s">
        <v>201</v>
      </c>
      <c r="B221" s="1">
        <v>47</v>
      </c>
      <c r="C221" t="s">
        <v>441</v>
      </c>
      <c r="D221" s="14" t="s">
        <v>463</v>
      </c>
      <c r="E221" s="14" t="s">
        <v>458</v>
      </c>
      <c r="F221" s="5">
        <v>610</v>
      </c>
      <c r="G221" s="5">
        <v>652</v>
      </c>
      <c r="H221" s="5">
        <v>660</v>
      </c>
      <c r="J221" s="30">
        <f>IF(F221=0,"-",F221/'NUMERO DE ECONOMIAS SES'!E221)</f>
        <v>5.5978709736624756E-2</v>
      </c>
      <c r="K221" s="30">
        <f>IF(G221=0,"-",G221/'NUMERO DE ECONOMIAS SES'!F221)</f>
        <v>5.8287144645092076E-2</v>
      </c>
      <c r="L221" s="30">
        <f>IF(H221=0,"-",H221/'NUMERO DE ECONOMIAS SES'!G221)</f>
        <v>5.7930308083911176E-2</v>
      </c>
      <c r="M221" s="29">
        <f t="shared" si="3"/>
        <v>5.8287144645092076E-2</v>
      </c>
      <c r="O221" s="6">
        <f>IF($H221=0,0,INT('NUMERO DE ECONOMIAS SES'!X221*'ECONOMIAS SOMENTE (SES)'!$M221))</f>
        <v>744</v>
      </c>
      <c r="P221" s="6">
        <f>IF($H221=0,0,INT('NUMERO DE ECONOMIAS SES'!Y221*'ECONOMIAS SOMENTE (SES)'!$M221))</f>
        <v>826</v>
      </c>
      <c r="Q221" s="6">
        <f>IF($H221=0,0,INT('NUMERO DE ECONOMIAS SES'!Z221*'ECONOMIAS SOMENTE (SES)'!$M221))</f>
        <v>834</v>
      </c>
      <c r="R221" s="6">
        <f>IF($H221=0,0,INT('NUMERO DE ECONOMIAS SES'!AA221*'ECONOMIAS SOMENTE (SES)'!$M221))</f>
        <v>842</v>
      </c>
    </row>
    <row r="222" spans="1:18" x14ac:dyDescent="0.25">
      <c r="A222" t="s">
        <v>202</v>
      </c>
      <c r="B222" s="1">
        <v>19</v>
      </c>
      <c r="C222" t="s">
        <v>442</v>
      </c>
      <c r="D222" s="14" t="s">
        <v>465</v>
      </c>
      <c r="E222" s="14" t="s">
        <v>458</v>
      </c>
      <c r="F222" s="5">
        <v>5</v>
      </c>
      <c r="G222" s="5">
        <v>7</v>
      </c>
      <c r="H222" s="5">
        <v>8</v>
      </c>
      <c r="J222" s="30">
        <f>IF(F222=0,"-",F222/'NUMERO DE ECONOMIAS SES'!E222)</f>
        <v>6.8493150684931503E-3</v>
      </c>
      <c r="K222" s="30">
        <f>IF(G222=0,"-",G222/'NUMERO DE ECONOMIAS SES'!F222)</f>
        <v>9.5367847411444145E-3</v>
      </c>
      <c r="L222" s="30">
        <f>IF(H222=0,"-",H222/'NUMERO DE ECONOMIAS SES'!G222)</f>
        <v>7.6408787010506206E-3</v>
      </c>
      <c r="M222" s="29">
        <f t="shared" si="3"/>
        <v>9.5367847411444145E-3</v>
      </c>
      <c r="O222" s="6">
        <f>IF($H222=0,0,INT('NUMERO DE ECONOMIAS SES'!X222*'ECONOMIAS SOMENTE (SES)'!$M222))</f>
        <v>10</v>
      </c>
      <c r="P222" s="6">
        <f>IF($H222=0,0,INT('NUMERO DE ECONOMIAS SES'!Y222*'ECONOMIAS SOMENTE (SES)'!$M222))</f>
        <v>10</v>
      </c>
      <c r="Q222" s="6">
        <f>IF($H222=0,0,INT('NUMERO DE ECONOMIAS SES'!Z222*'ECONOMIAS SOMENTE (SES)'!$M222))</f>
        <v>10</v>
      </c>
      <c r="R222" s="6">
        <f>IF($H222=0,0,INT('NUMERO DE ECONOMIAS SES'!AA222*'ECONOMIAS SOMENTE (SES)'!$M222))</f>
        <v>10</v>
      </c>
    </row>
    <row r="223" spans="1:18" x14ac:dyDescent="0.25">
      <c r="A223" t="s">
        <v>203</v>
      </c>
      <c r="B223" s="1">
        <v>76</v>
      </c>
      <c r="C223" t="s">
        <v>443</v>
      </c>
      <c r="D223" s="14" t="s">
        <v>463</v>
      </c>
      <c r="E223" s="14" t="s">
        <v>459</v>
      </c>
      <c r="F223" s="5">
        <v>0</v>
      </c>
      <c r="G223" s="5">
        <v>0</v>
      </c>
      <c r="H223" s="5">
        <v>0</v>
      </c>
      <c r="J223" s="30" t="str">
        <f>IF(F223=0,"-",F223/'NUMERO DE ECONOMIAS SES'!E223)</f>
        <v>-</v>
      </c>
      <c r="K223" s="30" t="str">
        <f>IF(G223=0,"-",G223/'NUMERO DE ECONOMIAS SES'!F223)</f>
        <v>-</v>
      </c>
      <c r="L223" s="30" t="str">
        <f>IF(H223=0,"-",H223/'NUMERO DE ECONOMIAS SES'!G223)</f>
        <v>-</v>
      </c>
      <c r="M223" s="29" t="str">
        <f t="shared" si="3"/>
        <v>-</v>
      </c>
      <c r="O223" s="6">
        <f>IF($H223=0,0,INT('NUMERO DE ECONOMIAS SES'!X223*'ECONOMIAS SOMENTE (SES)'!$M223))</f>
        <v>0</v>
      </c>
      <c r="P223" s="6">
        <f>IF($H223=0,0,INT('NUMERO DE ECONOMIAS SES'!Y223*'ECONOMIAS SOMENTE (SES)'!$M223))</f>
        <v>0</v>
      </c>
      <c r="Q223" s="6">
        <f>IF($H223=0,0,INT('NUMERO DE ECONOMIAS SES'!Z223*'ECONOMIAS SOMENTE (SES)'!$M223))</f>
        <v>0</v>
      </c>
      <c r="R223" s="6">
        <f>IF($H223=0,0,INT('NUMERO DE ECONOMIAS SES'!AA223*'ECONOMIAS SOMENTE (SES)'!$M223))</f>
        <v>0</v>
      </c>
    </row>
    <row r="224" spans="1:18" x14ac:dyDescent="0.25">
      <c r="A224" t="s">
        <v>204</v>
      </c>
      <c r="B224" s="1">
        <v>113</v>
      </c>
      <c r="C224" t="s">
        <v>444</v>
      </c>
      <c r="D224" s="14" t="s">
        <v>463</v>
      </c>
      <c r="E224" s="14" t="s">
        <v>459</v>
      </c>
      <c r="F224" s="5">
        <v>1779</v>
      </c>
      <c r="G224" s="5">
        <v>1752</v>
      </c>
      <c r="H224" s="5">
        <v>1677</v>
      </c>
      <c r="J224" s="30">
        <f>IF(F224=0,"-",F224/'NUMERO DE ECONOMIAS SES'!E224)</f>
        <v>5.6070347957639939E-2</v>
      </c>
      <c r="K224" s="30">
        <f>IF(G224=0,"-",G224/'NUMERO DE ECONOMIAS SES'!F224)</f>
        <v>5.3604210011014564E-2</v>
      </c>
      <c r="L224" s="30">
        <f>IF(H224=0,"-",H224/'NUMERO DE ECONOMIAS SES'!G224)</f>
        <v>4.8046069218427689E-2</v>
      </c>
      <c r="M224" s="29">
        <f t="shared" si="3"/>
        <v>5.6070347957639939E-2</v>
      </c>
      <c r="O224" s="6">
        <f>IF($H224=0,0,INT('NUMERO DE ECONOMIAS SES'!X224*'ECONOMIAS SOMENTE (SES)'!$M224))</f>
        <v>1978</v>
      </c>
      <c r="P224" s="6">
        <f>IF($H224=0,0,INT('NUMERO DE ECONOMIAS SES'!Y224*'ECONOMIAS SOMENTE (SES)'!$M224))</f>
        <v>1998</v>
      </c>
      <c r="Q224" s="6">
        <f>IF($H224=0,0,INT('NUMERO DE ECONOMIAS SES'!Z224*'ECONOMIAS SOMENTE (SES)'!$M224))</f>
        <v>2018</v>
      </c>
      <c r="R224" s="6">
        <f>IF($H224=0,0,INT('NUMERO DE ECONOMIAS SES'!AA224*'ECONOMIAS SOMENTE (SES)'!$M224))</f>
        <v>2376</v>
      </c>
    </row>
    <row r="225" spans="1:18" x14ac:dyDescent="0.25">
      <c r="A225" t="s">
        <v>205</v>
      </c>
      <c r="B225" s="1">
        <v>283</v>
      </c>
      <c r="C225" t="s">
        <v>445</v>
      </c>
      <c r="D225" s="14" t="s">
        <v>463</v>
      </c>
      <c r="E225" s="14" t="s">
        <v>460</v>
      </c>
      <c r="F225" s="5">
        <v>0</v>
      </c>
      <c r="G225" s="5">
        <v>0</v>
      </c>
      <c r="H225" s="5">
        <v>0</v>
      </c>
      <c r="J225" s="30" t="str">
        <f>IF(F225=0,"-",F225/'NUMERO DE ECONOMIAS SES'!E225)</f>
        <v>-</v>
      </c>
      <c r="K225" s="30" t="str">
        <f>IF(G225=0,"-",G225/'NUMERO DE ECONOMIAS SES'!F225)</f>
        <v>-</v>
      </c>
      <c r="L225" s="30" t="str">
        <f>IF(H225=0,"-",H225/'NUMERO DE ECONOMIAS SES'!G225)</f>
        <v>-</v>
      </c>
      <c r="M225" s="29" t="str">
        <f t="shared" si="3"/>
        <v>-</v>
      </c>
      <c r="O225" s="6">
        <f>IF($H225=0,0,INT('NUMERO DE ECONOMIAS SES'!X225*'ECONOMIAS SOMENTE (SES)'!$M225))</f>
        <v>0</v>
      </c>
      <c r="P225" s="6">
        <f>IF($H225=0,0,INT('NUMERO DE ECONOMIAS SES'!Y225*'ECONOMIAS SOMENTE (SES)'!$M225))</f>
        <v>0</v>
      </c>
      <c r="Q225" s="6">
        <f>IF($H225=0,0,INT('NUMERO DE ECONOMIAS SES'!Z225*'ECONOMIAS SOMENTE (SES)'!$M225))</f>
        <v>0</v>
      </c>
      <c r="R225" s="6">
        <f>IF($H225=0,0,INT('NUMERO DE ECONOMIAS SES'!AA225*'ECONOMIAS SOMENTE (SES)'!$M225))</f>
        <v>0</v>
      </c>
    </row>
    <row r="226" spans="1:18" x14ac:dyDescent="0.25">
      <c r="A226" t="s">
        <v>206</v>
      </c>
      <c r="B226" s="1">
        <v>38</v>
      </c>
      <c r="C226" t="s">
        <v>446</v>
      </c>
      <c r="D226" s="14" t="s">
        <v>463</v>
      </c>
      <c r="E226" s="14" t="s">
        <v>459</v>
      </c>
      <c r="F226" s="5">
        <v>15</v>
      </c>
      <c r="G226" s="5">
        <v>27</v>
      </c>
      <c r="H226" s="5">
        <v>44</v>
      </c>
      <c r="J226" s="30">
        <f>IF(F226=0,"-",F226/'NUMERO DE ECONOMIAS SES'!E226)</f>
        <v>5.4744525547445258E-3</v>
      </c>
      <c r="K226" s="30">
        <f>IF(G226=0,"-",G226/'NUMERO DE ECONOMIAS SES'!F226)</f>
        <v>9.1247042919905368E-3</v>
      </c>
      <c r="L226" s="30">
        <f>IF(H226=0,"-",H226/'NUMERO DE ECONOMIAS SES'!G226)</f>
        <v>1.423948220064725E-2</v>
      </c>
      <c r="M226" s="29">
        <f t="shared" si="3"/>
        <v>1.423948220064725E-2</v>
      </c>
      <c r="O226" s="6">
        <f>IF($H226=0,0,INT('NUMERO DE ECONOMIAS SES'!X226*'ECONOMIAS SOMENTE (SES)'!$M226))</f>
        <v>44</v>
      </c>
      <c r="P226" s="6">
        <f>IF($H226=0,0,INT('NUMERO DE ECONOMIAS SES'!Y226*'ECONOMIAS SOMENTE (SES)'!$M226))</f>
        <v>44</v>
      </c>
      <c r="Q226" s="6">
        <f>IF($H226=0,0,INT('NUMERO DE ECONOMIAS SES'!Z226*'ECONOMIAS SOMENTE (SES)'!$M226))</f>
        <v>45</v>
      </c>
      <c r="R226" s="6">
        <f>IF($H226=0,0,INT('NUMERO DE ECONOMIAS SES'!AA226*'ECONOMIAS SOMENTE (SES)'!$M226))</f>
        <v>45</v>
      </c>
    </row>
    <row r="227" spans="1:18" x14ac:dyDescent="0.25">
      <c r="A227" t="s">
        <v>207</v>
      </c>
      <c r="B227" s="1">
        <v>403</v>
      </c>
      <c r="C227" t="s">
        <v>447</v>
      </c>
      <c r="D227" s="14" t="s">
        <v>463</v>
      </c>
      <c r="E227" s="14" t="s">
        <v>459</v>
      </c>
      <c r="F227" s="5">
        <v>0</v>
      </c>
      <c r="G227" s="5">
        <v>0</v>
      </c>
      <c r="H227" s="5">
        <v>0</v>
      </c>
      <c r="J227" s="30" t="str">
        <f>IF(F227=0,"-",F227/'NUMERO DE ECONOMIAS SES'!E227)</f>
        <v>-</v>
      </c>
      <c r="K227" s="30" t="str">
        <f>IF(G227=0,"-",G227/'NUMERO DE ECONOMIAS SES'!F227)</f>
        <v>-</v>
      </c>
      <c r="L227" s="30" t="str">
        <f>IF(H227=0,"-",H227/'NUMERO DE ECONOMIAS SES'!G227)</f>
        <v>-</v>
      </c>
      <c r="M227" s="29" t="str">
        <f t="shared" si="3"/>
        <v>-</v>
      </c>
      <c r="O227" s="6">
        <f>IF($H227=0,0,INT('NUMERO DE ECONOMIAS SES'!X227*'ECONOMIAS SOMENTE (SES)'!$M227))</f>
        <v>0</v>
      </c>
      <c r="P227" s="6">
        <f>IF($H227=0,0,INT('NUMERO DE ECONOMIAS SES'!Y227*'ECONOMIAS SOMENTE (SES)'!$M227))</f>
        <v>0</v>
      </c>
      <c r="Q227" s="6">
        <f>IF($H227=0,0,INT('NUMERO DE ECONOMIAS SES'!Z227*'ECONOMIAS SOMENTE (SES)'!$M227))</f>
        <v>0</v>
      </c>
      <c r="R227" s="6">
        <f>IF($H227=0,0,INT('NUMERO DE ECONOMIAS SES'!AA227*'ECONOMIAS SOMENTE (SES)'!$M227))</f>
        <v>0</v>
      </c>
    </row>
    <row r="228" spans="1:18" x14ac:dyDescent="0.25">
      <c r="A228" t="s">
        <v>208</v>
      </c>
      <c r="B228" s="1">
        <v>367</v>
      </c>
      <c r="C228" t="s">
        <v>448</v>
      </c>
      <c r="D228" s="14" t="s">
        <v>463</v>
      </c>
      <c r="E228" s="14" t="s">
        <v>458</v>
      </c>
      <c r="F228" s="5">
        <v>0</v>
      </c>
      <c r="G228" s="5">
        <v>0</v>
      </c>
      <c r="H228" s="5">
        <v>0</v>
      </c>
      <c r="J228" s="30" t="str">
        <f>IF(F228=0,"-",F228/'NUMERO DE ECONOMIAS SES'!E228)</f>
        <v>-</v>
      </c>
      <c r="K228" s="30" t="str">
        <f>IF(G228=0,"-",G228/'NUMERO DE ECONOMIAS SES'!F228)</f>
        <v>-</v>
      </c>
      <c r="L228" s="30" t="str">
        <f>IF(H228=0,"-",H228/'NUMERO DE ECONOMIAS SES'!G228)</f>
        <v>-</v>
      </c>
      <c r="M228" s="29" t="str">
        <f t="shared" si="3"/>
        <v>-</v>
      </c>
      <c r="O228" s="6">
        <f>IF($H228=0,0,INT('NUMERO DE ECONOMIAS SES'!X228*'ECONOMIAS SOMENTE (SES)'!$M228))</f>
        <v>0</v>
      </c>
      <c r="P228" s="6">
        <f>IF($H228=0,0,INT('NUMERO DE ECONOMIAS SES'!Y228*'ECONOMIAS SOMENTE (SES)'!$M228))</f>
        <v>0</v>
      </c>
      <c r="Q228" s="6">
        <f>IF($H228=0,0,INT('NUMERO DE ECONOMIAS SES'!Z228*'ECONOMIAS SOMENTE (SES)'!$M228))</f>
        <v>0</v>
      </c>
      <c r="R228" s="6">
        <f>IF($H228=0,0,INT('NUMERO DE ECONOMIAS SES'!AA228*'ECONOMIAS SOMENTE (SES)'!$M228))</f>
        <v>0</v>
      </c>
    </row>
    <row r="230" spans="1:18" x14ac:dyDescent="0.25">
      <c r="C230" s="8" t="s">
        <v>209</v>
      </c>
      <c r="D230" s="8"/>
      <c r="E230" s="15"/>
      <c r="F230" s="7">
        <f t="shared" ref="F230:G230" si="4">SUM(F6:F228)</f>
        <v>56058</v>
      </c>
      <c r="G230" s="7">
        <f t="shared" si="4"/>
        <v>57145</v>
      </c>
      <c r="H230" s="7">
        <f>SUM(H6:H228)</f>
        <v>57729</v>
      </c>
      <c r="J230" s="30"/>
      <c r="K230" s="30"/>
      <c r="L230" s="30"/>
    </row>
  </sheetData>
  <autoFilter ref="F5:R5" xr:uid="{48D3A56D-14D9-40F2-B008-80E8FD8ECFAC}"/>
  <mergeCells count="5">
    <mergeCell ref="J4:M4"/>
    <mergeCell ref="O4:R4"/>
    <mergeCell ref="F4:H4"/>
    <mergeCell ref="A1:R1"/>
    <mergeCell ref="C3:R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2429-6048-4F9B-A6F2-892F21E753B0}">
  <sheetPr>
    <tabColor rgb="FFC55A11"/>
  </sheetPr>
  <dimension ref="A1:M230"/>
  <sheetViews>
    <sheetView showGridLines="0" topLeftCell="C1" zoomScale="120" zoomScaleNormal="120" workbookViewId="0">
      <selection activeCell="J19" sqref="J19"/>
    </sheetView>
  </sheetViews>
  <sheetFormatPr defaultColWidth="8.7109375" defaultRowHeight="15" outlineLevelCol="1" x14ac:dyDescent="0.25"/>
  <cols>
    <col min="1" max="1" width="36.7109375" hidden="1" customWidth="1"/>
    <col min="2" max="2" width="8.28515625" hidden="1" customWidth="1"/>
    <col min="3" max="3" width="32" customWidth="1"/>
    <col min="4" max="4" width="25.28515625" hidden="1" customWidth="1" outlineLevel="1"/>
    <col min="5" max="5" width="22.28515625" style="14" hidden="1" customWidth="1" outlineLevel="1"/>
    <col min="6" max="6" width="16.7109375" style="14" customWidth="1" collapsed="1"/>
    <col min="7" max="8" width="16.7109375" style="14" customWidth="1"/>
    <col min="9" max="9" width="12.140625" style="14" customWidth="1"/>
    <col min="10" max="13" width="16.7109375" customWidth="1"/>
  </cols>
  <sheetData>
    <row r="1" spans="1:13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3" spans="1:13" x14ac:dyDescent="0.25">
      <c r="C3" s="41" t="s">
        <v>478</v>
      </c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x14ac:dyDescent="0.25">
      <c r="F4" s="39" t="s">
        <v>468</v>
      </c>
      <c r="G4" s="39"/>
      <c r="H4" s="39"/>
      <c r="J4" s="39" t="s">
        <v>480</v>
      </c>
      <c r="K4" s="39"/>
      <c r="L4" s="39"/>
      <c r="M4" s="39"/>
    </row>
    <row r="5" spans="1:13" x14ac:dyDescent="0.25">
      <c r="A5" s="2" t="str">
        <f>C5</f>
        <v>Municipio</v>
      </c>
      <c r="B5" s="3" t="s">
        <v>212</v>
      </c>
      <c r="C5" s="2" t="s">
        <v>213</v>
      </c>
      <c r="D5" s="3" t="s">
        <v>461</v>
      </c>
      <c r="E5" s="3" t="s">
        <v>462</v>
      </c>
      <c r="F5" s="32">
        <v>2023</v>
      </c>
      <c r="G5" s="18">
        <v>2024</v>
      </c>
      <c r="H5" s="19">
        <v>2025</v>
      </c>
      <c r="I5" s="17"/>
      <c r="J5" s="17">
        <v>2026</v>
      </c>
      <c r="K5" s="18">
        <v>2027</v>
      </c>
      <c r="L5" s="19">
        <v>2028</v>
      </c>
      <c r="M5" s="17">
        <v>2029</v>
      </c>
    </row>
    <row r="6" spans="1:13" x14ac:dyDescent="0.25">
      <c r="A6" t="s">
        <v>1</v>
      </c>
      <c r="B6" s="1">
        <v>409</v>
      </c>
      <c r="C6" t="s">
        <v>214</v>
      </c>
      <c r="D6" s="14" t="s">
        <v>465</v>
      </c>
      <c r="E6" s="14" t="s">
        <v>458</v>
      </c>
      <c r="F6" s="5">
        <f>'[2]ECONOMIAS SOMENTE (SES)'!F14+'[2]ECONOMIAS SOMENTE (SAA)'!F14+'[2]ECONOMIAS SAA E SES'!F14</f>
        <v>4029</v>
      </c>
      <c r="G6" s="5">
        <f>'[2]ECONOMIAS SOMENTE (SES)'!G14+'[2]ECONOMIAS SOMENTE (SAA)'!G14+'[2]ECONOMIAS SAA E SES'!G14</f>
        <v>4296</v>
      </c>
      <c r="H6" s="5">
        <f>'[2]ECONOMIAS SOMENTE (SES)'!H14+'[2]ECONOMIAS SOMENTE (SAA)'!H14+'[2]ECONOMIAS SAA E SES'!H14</f>
        <v>4874</v>
      </c>
      <c r="J6" s="5">
        <f>'NUMERO DE ECONOMIAS SAA'!X6+'ECONOMIAS SOMENTE (SES)'!O6</f>
        <v>4936.1750655403439</v>
      </c>
      <c r="K6" s="5">
        <f>'NUMERO DE ECONOMIAS SAA'!Y6+'ECONOMIAS SOMENTE (SES)'!P6</f>
        <v>4987.2349257209444</v>
      </c>
      <c r="L6" s="5">
        <f>'NUMERO DE ECONOMIAS SAA'!Z6+'ECONOMIAS SOMENTE (SES)'!Q6</f>
        <v>5035.8846489950492</v>
      </c>
      <c r="M6" s="5">
        <f>'NUMERO DE ECONOMIAS SAA'!AA6+'ECONOMIAS SOMENTE (SES)'!R6</f>
        <v>5083.1242353626576</v>
      </c>
    </row>
    <row r="7" spans="1:13" x14ac:dyDescent="0.25">
      <c r="A7" t="s">
        <v>2</v>
      </c>
      <c r="B7" s="1">
        <v>233</v>
      </c>
      <c r="C7" t="s">
        <v>215</v>
      </c>
      <c r="D7" s="14" t="s">
        <v>464</v>
      </c>
      <c r="E7" s="14" t="s">
        <v>460</v>
      </c>
      <c r="F7" s="5">
        <f>'[2]ECONOMIAS SOMENTE (SES)'!F15+'[2]ECONOMIAS SOMENTE (SAA)'!F15+'[2]ECONOMIAS SAA E SES'!F15</f>
        <v>7956</v>
      </c>
      <c r="G7" s="5">
        <f>'[2]ECONOMIAS SOMENTE (SES)'!G15+'[2]ECONOMIAS SOMENTE (SAA)'!G15+'[2]ECONOMIAS SAA E SES'!G15</f>
        <v>8162</v>
      </c>
      <c r="H7" s="5">
        <f>'[2]ECONOMIAS SOMENTE (SES)'!H15+'[2]ECONOMIAS SOMENTE (SAA)'!H15+'[2]ECONOMIAS SAA E SES'!H15</f>
        <v>8272</v>
      </c>
      <c r="J7" s="5">
        <f>'NUMERO DE ECONOMIAS SAA'!X7+'ECONOMIAS SOMENTE (SES)'!O7</f>
        <v>8360.1810783800502</v>
      </c>
      <c r="K7" s="5">
        <f>'NUMERO DE ECONOMIAS SAA'!Y7+'ECONOMIAS SOMENTE (SES)'!P7</f>
        <v>8446.785751677533</v>
      </c>
      <c r="L7" s="5">
        <f>'NUMERO DE ECONOMIAS SAA'!Z7+'ECONOMIAS SOMENTE (SES)'!Q7</f>
        <v>8529.4459620235066</v>
      </c>
      <c r="M7" s="5">
        <f>'NUMERO DE ECONOMIAS SAA'!AA7+'ECONOMIAS SOMENTE (SES)'!R7</f>
        <v>9215.5297672869165</v>
      </c>
    </row>
    <row r="8" spans="1:13" x14ac:dyDescent="0.25">
      <c r="A8" t="s">
        <v>3</v>
      </c>
      <c r="B8" s="1">
        <v>354</v>
      </c>
      <c r="C8" t="s">
        <v>216</v>
      </c>
      <c r="D8" s="14" t="s">
        <v>463</v>
      </c>
      <c r="E8" s="14" t="s">
        <v>460</v>
      </c>
      <c r="F8" s="5">
        <f>'[2]ECONOMIAS SOMENTE (SES)'!F16+'[2]ECONOMIAS SOMENTE (SAA)'!F16+'[2]ECONOMIAS SAA E SES'!F16</f>
        <v>1102</v>
      </c>
      <c r="G8" s="5">
        <f>'[2]ECONOMIAS SOMENTE (SES)'!G16+'[2]ECONOMIAS SOMENTE (SAA)'!G16+'[2]ECONOMIAS SAA E SES'!G16</f>
        <v>1110</v>
      </c>
      <c r="H8" s="5">
        <f>'[2]ECONOMIAS SOMENTE (SES)'!H16+'[2]ECONOMIAS SOMENTE (SAA)'!H16+'[2]ECONOMIAS SAA E SES'!H16</f>
        <v>1133</v>
      </c>
      <c r="J8" s="5">
        <f>'NUMERO DE ECONOMIAS SAA'!X8+'ECONOMIAS SOMENTE (SES)'!O8</f>
        <v>1145.1426215993406</v>
      </c>
      <c r="K8" s="5">
        <f>'NUMERO DE ECONOMIAS SAA'!Y8+'ECONOMIAS SOMENTE (SES)'!P8</f>
        <v>1157.2852431986812</v>
      </c>
      <c r="L8" s="5">
        <f>'NUMERO DE ECONOMIAS SAA'!Z8+'ECONOMIAS SOMENTE (SES)'!Q8</f>
        <v>1168.4938169826878</v>
      </c>
      <c r="M8" s="5">
        <f>'NUMERO DE ECONOMIAS SAA'!AA8+'ECONOMIAS SOMENTE (SES)'!R8</f>
        <v>1179.7023907666942</v>
      </c>
    </row>
    <row r="9" spans="1:13" x14ac:dyDescent="0.25">
      <c r="A9" t="s">
        <v>4</v>
      </c>
      <c r="B9" s="1">
        <v>344</v>
      </c>
      <c r="C9" t="s">
        <v>217</v>
      </c>
      <c r="D9" s="14" t="s">
        <v>463</v>
      </c>
      <c r="E9" s="14" t="s">
        <v>458</v>
      </c>
      <c r="F9" s="5">
        <f>'[2]ECONOMIAS SOMENTE (SES)'!F17+'[2]ECONOMIAS SOMENTE (SAA)'!F17+'[2]ECONOMIAS SAA E SES'!F17</f>
        <v>1706</v>
      </c>
      <c r="G9" s="5">
        <f>'[2]ECONOMIAS SOMENTE (SES)'!G17+'[2]ECONOMIAS SOMENTE (SAA)'!G17+'[2]ECONOMIAS SAA E SES'!G17</f>
        <v>1746</v>
      </c>
      <c r="H9" s="5">
        <f>'[2]ECONOMIAS SOMENTE (SES)'!H17+'[2]ECONOMIAS SOMENTE (SAA)'!H17+'[2]ECONOMIAS SAA E SES'!H17</f>
        <v>1769</v>
      </c>
      <c r="J9" s="5">
        <f>'NUMERO DE ECONOMIAS SAA'!X9+'ECONOMIAS SOMENTE (SES)'!O9</f>
        <v>1788.102421465969</v>
      </c>
      <c r="K9" s="5">
        <f>'NUMERO DE ECONOMIAS SAA'!Y9+'ECONOMIAS SOMENTE (SES)'!P9</f>
        <v>1806.6259816753932</v>
      </c>
      <c r="L9" s="5">
        <f>'NUMERO DE ECONOMIAS SAA'!Z9+'ECONOMIAS SOMENTE (SES)'!Q9</f>
        <v>1824.5706806282726</v>
      </c>
      <c r="M9" s="5">
        <f>'NUMERO DE ECONOMIAS SAA'!AA9+'ECONOMIAS SOMENTE (SES)'!R9</f>
        <v>1841.3576570680632</v>
      </c>
    </row>
    <row r="10" spans="1:13" x14ac:dyDescent="0.25">
      <c r="A10" t="s">
        <v>5</v>
      </c>
      <c r="B10" s="1">
        <v>131</v>
      </c>
      <c r="C10" t="s">
        <v>218</v>
      </c>
      <c r="D10" s="14" t="s">
        <v>463</v>
      </c>
      <c r="E10" s="14" t="s">
        <v>459</v>
      </c>
      <c r="F10" s="5">
        <f>'[2]ECONOMIAS SOMENTE (SES)'!F18+'[2]ECONOMIAS SOMENTE (SAA)'!F18+'[2]ECONOMIAS SAA E SES'!F18</f>
        <v>862</v>
      </c>
      <c r="G10" s="5">
        <f>'[2]ECONOMIAS SOMENTE (SES)'!G18+'[2]ECONOMIAS SOMENTE (SAA)'!G18+'[2]ECONOMIAS SAA E SES'!G18</f>
        <v>869</v>
      </c>
      <c r="H10" s="5">
        <f>'[2]ECONOMIAS SOMENTE (SES)'!H18+'[2]ECONOMIAS SOMENTE (SAA)'!H18+'[2]ECONOMIAS SAA E SES'!H18</f>
        <v>904</v>
      </c>
      <c r="J10" s="5">
        <f>'NUMERO DE ECONOMIAS SAA'!X10+'ECONOMIAS SOMENTE (SES)'!O10</f>
        <v>913.16216216216208</v>
      </c>
      <c r="K10" s="5">
        <f>'NUMERO DE ECONOMIAS SAA'!Y10+'ECONOMIAS SOMENTE (SES)'!P10</f>
        <v>922.93513513513494</v>
      </c>
      <c r="L10" s="5">
        <f>'NUMERO DE ECONOMIAS SAA'!Z10+'ECONOMIAS SOMENTE (SES)'!Q10</f>
        <v>932.09729729729702</v>
      </c>
      <c r="M10" s="5">
        <f>'NUMERO DE ECONOMIAS SAA'!AA10+'ECONOMIAS SOMENTE (SES)'!R10</f>
        <v>940.6486486486483</v>
      </c>
    </row>
    <row r="11" spans="1:13" x14ac:dyDescent="0.25">
      <c r="A11" t="s">
        <v>6</v>
      </c>
      <c r="B11" s="1">
        <v>516</v>
      </c>
      <c r="C11" t="s">
        <v>219</v>
      </c>
      <c r="D11" s="14" t="s">
        <v>463</v>
      </c>
      <c r="E11" s="14" t="s">
        <v>459</v>
      </c>
      <c r="F11" s="5">
        <f>'[2]ECONOMIAS SOMENTE (SES)'!F19+'[2]ECONOMIAS SOMENTE (SAA)'!F19+'[2]ECONOMIAS SAA E SES'!F19</f>
        <v>93771</v>
      </c>
      <c r="G11" s="5">
        <f>'[2]ECONOMIAS SOMENTE (SES)'!G19+'[2]ECONOMIAS SOMENTE (SAA)'!G19+'[2]ECONOMIAS SAA E SES'!G19</f>
        <v>98912</v>
      </c>
      <c r="H11" s="5">
        <f>'[2]ECONOMIAS SOMENTE (SES)'!H19+'[2]ECONOMIAS SOMENTE (SAA)'!H19+'[2]ECONOMIAS SAA E SES'!H19</f>
        <v>107684</v>
      </c>
      <c r="J11" s="5">
        <f>'NUMERO DE ECONOMIAS SAA'!X11+'ECONOMIAS SOMENTE (SES)'!O11</f>
        <v>109228.50751570979</v>
      </c>
      <c r="K11" s="5">
        <f>'NUMERO DE ECONOMIAS SAA'!Y11+'ECONOMIAS SOMENTE (SES)'!P11</f>
        <v>110352.00024100256</v>
      </c>
      <c r="L11" s="5">
        <f>'NUMERO DE ECONOMIAS SAA'!Z11+'ECONOMIAS SOMENTE (SES)'!Q11</f>
        <v>111440.00500303484</v>
      </c>
      <c r="M11" s="5">
        <f>'NUMERO DE ECONOMIAS SAA'!AA11+'ECONOMIAS SOMENTE (SES)'!R11</f>
        <v>112491.52180180662</v>
      </c>
    </row>
    <row r="12" spans="1:13" x14ac:dyDescent="0.25">
      <c r="A12" t="s">
        <v>7</v>
      </c>
      <c r="B12" s="1">
        <v>132</v>
      </c>
      <c r="C12" t="s">
        <v>220</v>
      </c>
      <c r="D12" s="14" t="s">
        <v>463</v>
      </c>
      <c r="E12" s="14" t="s">
        <v>459</v>
      </c>
      <c r="F12" s="5">
        <f>'[2]ECONOMIAS SOMENTE (SES)'!F20+'[2]ECONOMIAS SOMENTE (SAA)'!F20+'[2]ECONOMIAS SAA E SES'!F20</f>
        <v>10229</v>
      </c>
      <c r="G12" s="5">
        <f>'[2]ECONOMIAS SOMENTE (SES)'!G20+'[2]ECONOMIAS SOMENTE (SAA)'!G20+'[2]ECONOMIAS SAA E SES'!G20</f>
        <v>10462</v>
      </c>
      <c r="H12" s="5">
        <f>'[2]ECONOMIAS SOMENTE (SES)'!H20+'[2]ECONOMIAS SOMENTE (SAA)'!H20+'[2]ECONOMIAS SAA E SES'!H20</f>
        <v>10689</v>
      </c>
      <c r="J12" s="5">
        <f>'NUMERO DE ECONOMIAS SAA'!X12+'ECONOMIAS SOMENTE (SES)'!O12</f>
        <v>10803.893207454634</v>
      </c>
      <c r="K12" s="5">
        <f>'NUMERO DE ECONOMIAS SAA'!Y12+'ECONOMIAS SOMENTE (SES)'!P12</f>
        <v>10914.854708190289</v>
      </c>
      <c r="L12" s="5">
        <f>'NUMERO DE ECONOMIAS SAA'!Z12+'ECONOMIAS SOMENTE (SES)'!Q12</f>
        <v>11022.321358509076</v>
      </c>
      <c r="M12" s="5">
        <f>'NUMERO DE ECONOMIAS SAA'!AA12+'ECONOMIAS SOMENTE (SES)'!R12</f>
        <v>11126.730014713095</v>
      </c>
    </row>
    <row r="13" spans="1:13" x14ac:dyDescent="0.25">
      <c r="A13" t="s">
        <v>8</v>
      </c>
      <c r="B13" s="1">
        <v>134</v>
      </c>
      <c r="C13" t="s">
        <v>221</v>
      </c>
      <c r="D13" s="14" t="s">
        <v>463</v>
      </c>
      <c r="E13" s="14" t="s">
        <v>458</v>
      </c>
      <c r="F13" s="5">
        <f>'[2]ECONOMIAS SOMENTE (SES)'!F21+'[2]ECONOMIAS SOMENTE (SAA)'!F21+'[2]ECONOMIAS SAA E SES'!F21</f>
        <v>1005</v>
      </c>
      <c r="G13" s="5">
        <f>'[2]ECONOMIAS SOMENTE (SES)'!G21+'[2]ECONOMIAS SOMENTE (SAA)'!G21+'[2]ECONOMIAS SAA E SES'!G21</f>
        <v>991</v>
      </c>
      <c r="H13" s="5">
        <f>'[2]ECONOMIAS SOMENTE (SES)'!H21+'[2]ECONOMIAS SOMENTE (SAA)'!H21+'[2]ECONOMIAS SAA E SES'!H21</f>
        <v>1012</v>
      </c>
      <c r="J13" s="5">
        <f>'NUMERO DE ECONOMIAS SAA'!X13+'ECONOMIAS SOMENTE (SES)'!O13</f>
        <v>1022.6638566912538</v>
      </c>
      <c r="K13" s="5">
        <f>'NUMERO DE ECONOMIAS SAA'!Y13+'ECONOMIAS SOMENTE (SES)'!P13</f>
        <v>1033.3277133825077</v>
      </c>
      <c r="L13" s="5">
        <f>'NUMERO DE ECONOMIAS SAA'!Z13+'ECONOMIAS SOMENTE (SES)'!Q13</f>
        <v>1043.4583772391989</v>
      </c>
      <c r="M13" s="5">
        <f>'NUMERO DE ECONOMIAS SAA'!AA13+'ECONOMIAS SOMENTE (SES)'!R13</f>
        <v>1053.5890410958903</v>
      </c>
    </row>
    <row r="14" spans="1:13" x14ac:dyDescent="0.25">
      <c r="A14" t="s">
        <v>9</v>
      </c>
      <c r="B14" s="1">
        <v>359</v>
      </c>
      <c r="C14" t="s">
        <v>222</v>
      </c>
      <c r="D14" s="14" t="s">
        <v>463</v>
      </c>
      <c r="E14" s="14" t="s">
        <v>458</v>
      </c>
      <c r="F14" s="5">
        <f>'[2]ECONOMIAS SOMENTE (SES)'!F22+'[2]ECONOMIAS SOMENTE (SAA)'!F22+'[2]ECONOMIAS SAA E SES'!F22</f>
        <v>2459</v>
      </c>
      <c r="G14" s="5">
        <f>'[2]ECONOMIAS SOMENTE (SES)'!G22+'[2]ECONOMIAS SOMENTE (SAA)'!G22+'[2]ECONOMIAS SAA E SES'!G22</f>
        <v>2507</v>
      </c>
      <c r="H14" s="5">
        <f>'[2]ECONOMIAS SOMENTE (SES)'!H22+'[2]ECONOMIAS SOMENTE (SAA)'!H22+'[2]ECONOMIAS SAA E SES'!H22</f>
        <v>2608</v>
      </c>
      <c r="J14" s="5">
        <f>'NUMERO DE ECONOMIAS SAA'!X14+'ECONOMIAS SOMENTE (SES)'!O14</f>
        <v>2635.9750865051906</v>
      </c>
      <c r="K14" s="5">
        <f>'NUMERO DE ECONOMIAS SAA'!Y14+'ECONOMIAS SOMENTE (SES)'!P14</f>
        <v>2663.047750865052</v>
      </c>
      <c r="L14" s="5">
        <f>'NUMERO DE ECONOMIAS SAA'!Z14+'ECONOMIAS SOMENTE (SES)'!Q14</f>
        <v>2689.2179930795846</v>
      </c>
      <c r="M14" s="5">
        <f>'NUMERO DE ECONOMIAS SAA'!AA14+'ECONOMIAS SOMENTE (SES)'!R14</f>
        <v>2714.485813148789</v>
      </c>
    </row>
    <row r="15" spans="1:13" x14ac:dyDescent="0.25">
      <c r="A15" t="s">
        <v>10</v>
      </c>
      <c r="B15" s="1">
        <v>86</v>
      </c>
      <c r="C15" t="s">
        <v>223</v>
      </c>
      <c r="D15" s="14" t="s">
        <v>463</v>
      </c>
      <c r="E15" s="14" t="s">
        <v>459</v>
      </c>
      <c r="F15" s="5">
        <f>'[2]ECONOMIAS SOMENTE (SES)'!F23+'[2]ECONOMIAS SOMENTE (SAA)'!F23+'[2]ECONOMIAS SAA E SES'!F23</f>
        <v>4395</v>
      </c>
      <c r="G15" s="5">
        <f>'[2]ECONOMIAS SOMENTE (SES)'!G23+'[2]ECONOMIAS SOMENTE (SAA)'!G23+'[2]ECONOMIAS SAA E SES'!G23</f>
        <v>4524</v>
      </c>
      <c r="H15" s="5">
        <f>'[2]ECONOMIAS SOMENTE (SES)'!H23+'[2]ECONOMIAS SOMENTE (SAA)'!H23+'[2]ECONOMIAS SAA E SES'!H23</f>
        <v>4666</v>
      </c>
      <c r="J15" s="5">
        <f>'NUMERO DE ECONOMIAS SAA'!X15+'ECONOMIAS SOMENTE (SES)'!O15</f>
        <v>4716.3173990020923</v>
      </c>
      <c r="K15" s="5">
        <f>'NUMERO DE ECONOMIAS SAA'!Y15+'ECONOMIAS SOMENTE (SES)'!P15</f>
        <v>4764.3817801384193</v>
      </c>
      <c r="L15" s="5">
        <f>'NUMERO DE ECONOMIAS SAA'!Z15+'ECONOMIAS SOMENTE (SES)'!Q15</f>
        <v>4811.6951553194913</v>
      </c>
      <c r="M15" s="5">
        <f>'NUMERO DE ECONOMIAS SAA'!AA15+'ECONOMIAS SOMENTE (SES)'!R15</f>
        <v>4857.506518590053</v>
      </c>
    </row>
    <row r="16" spans="1:13" x14ac:dyDescent="0.25">
      <c r="A16" t="s">
        <v>11</v>
      </c>
      <c r="B16" s="1">
        <v>94</v>
      </c>
      <c r="C16" t="s">
        <v>224</v>
      </c>
      <c r="D16" s="14" t="s">
        <v>463</v>
      </c>
      <c r="E16" s="14" t="s">
        <v>459</v>
      </c>
      <c r="F16" s="5">
        <f>'[2]ECONOMIAS SOMENTE (SES)'!F24+'[2]ECONOMIAS SOMENTE (SAA)'!F24+'[2]ECONOMIAS SAA E SES'!F24</f>
        <v>3421</v>
      </c>
      <c r="G16" s="5">
        <f>'[2]ECONOMIAS SOMENTE (SES)'!G24+'[2]ECONOMIAS SOMENTE (SAA)'!G24+'[2]ECONOMIAS SAA E SES'!G24</f>
        <v>3484</v>
      </c>
      <c r="H16" s="5">
        <f>'[2]ECONOMIAS SOMENTE (SES)'!H24+'[2]ECONOMIAS SOMENTE (SAA)'!H24+'[2]ECONOMIAS SAA E SES'!H24</f>
        <v>3591</v>
      </c>
      <c r="J16" s="5">
        <f>'NUMERO DE ECONOMIAS SAA'!X16+'ECONOMIAS SOMENTE (SES)'!O16</f>
        <v>3631.7508171988939</v>
      </c>
      <c r="K16" s="5">
        <f>'NUMERO DE ECONOMIAS SAA'!Y16+'ECONOMIAS SOMENTE (SES)'!P16</f>
        <v>3668.6992708071411</v>
      </c>
      <c r="L16" s="5">
        <f>'NUMERO DE ECONOMIAS SAA'!Z16+'ECONOMIAS SOMENTE (SES)'!Q16</f>
        <v>3704.7465426200661</v>
      </c>
      <c r="M16" s="5">
        <f>'NUMERO DE ECONOMIAS SAA'!AA16+'ECONOMIAS SOMENTE (SES)'!R16</f>
        <v>3739.8926326376672</v>
      </c>
    </row>
    <row r="17" spans="1:13" x14ac:dyDescent="0.25">
      <c r="A17" t="s">
        <v>12</v>
      </c>
      <c r="B17" s="1">
        <v>340</v>
      </c>
      <c r="C17" t="s">
        <v>225</v>
      </c>
      <c r="D17" s="14" t="s">
        <v>463</v>
      </c>
      <c r="E17" s="14" t="s">
        <v>458</v>
      </c>
      <c r="F17" s="5">
        <f>'[2]ECONOMIAS SOMENTE (SES)'!F25+'[2]ECONOMIAS SOMENTE (SAA)'!F25+'[2]ECONOMIAS SAA E SES'!F25</f>
        <v>698</v>
      </c>
      <c r="G17" s="5">
        <f>'[2]ECONOMIAS SOMENTE (SES)'!G25+'[2]ECONOMIAS SOMENTE (SAA)'!G25+'[2]ECONOMIAS SAA E SES'!G25</f>
        <v>713</v>
      </c>
      <c r="H17" s="5">
        <f>'[2]ECONOMIAS SOMENTE (SES)'!H25+'[2]ECONOMIAS SOMENTE (SAA)'!H25+'[2]ECONOMIAS SAA E SES'!H25</f>
        <v>730</v>
      </c>
      <c r="J17" s="5">
        <f>'NUMERO DE ECONOMIAS SAA'!X17+'ECONOMIAS SOMENTE (SES)'!O17</f>
        <v>737.79557589626233</v>
      </c>
      <c r="K17" s="5">
        <f>'NUMERO DE ECONOMIAS SAA'!Y17+'ECONOMIAS SOMENTE (SES)'!P17</f>
        <v>745.59115179252467</v>
      </c>
      <c r="L17" s="5">
        <f>'NUMERO DE ECONOMIAS SAA'!Z17+'ECONOMIAS SOMENTE (SES)'!Q17</f>
        <v>752.82990083905406</v>
      </c>
      <c r="M17" s="5">
        <f>'NUMERO DE ECONOMIAS SAA'!AA17+'ECONOMIAS SOMENTE (SES)'!R17</f>
        <v>760.06864988558357</v>
      </c>
    </row>
    <row r="18" spans="1:13" x14ac:dyDescent="0.25">
      <c r="A18" t="s">
        <v>13</v>
      </c>
      <c r="B18" s="1">
        <v>238</v>
      </c>
      <c r="C18" t="s">
        <v>226</v>
      </c>
      <c r="D18" s="14" t="s">
        <v>464</v>
      </c>
      <c r="E18" s="14" t="s">
        <v>460</v>
      </c>
      <c r="F18" s="5">
        <f>'[2]ECONOMIAS SOMENTE (SES)'!F26+'[2]ECONOMIAS SOMENTE (SAA)'!F26+'[2]ECONOMIAS SAA E SES'!F26</f>
        <v>2629</v>
      </c>
      <c r="G18" s="5">
        <f>'[2]ECONOMIAS SOMENTE (SES)'!G26+'[2]ECONOMIAS SOMENTE (SAA)'!G26+'[2]ECONOMIAS SAA E SES'!G26</f>
        <v>2674</v>
      </c>
      <c r="H18" s="5">
        <f>'[2]ECONOMIAS SOMENTE (SES)'!H26+'[2]ECONOMIAS SOMENTE (SAA)'!H26+'[2]ECONOMIAS SAA E SES'!H26</f>
        <v>2725</v>
      </c>
      <c r="J18" s="5">
        <f>'NUMERO DE ECONOMIAS SAA'!X18+'ECONOMIAS SOMENTE (SES)'!O18</f>
        <v>2754.0460117249954</v>
      </c>
      <c r="K18" s="5">
        <f>'NUMERO DE ECONOMIAS SAA'!Y18+'ECONOMIAS SOMENTE (SES)'!P18</f>
        <v>2782.6079232545744</v>
      </c>
      <c r="L18" s="5">
        <f>'NUMERO DE ECONOMIAS SAA'!Z18+'ECONOMIAS SOMENTE (SES)'!Q18</f>
        <v>2810.2016343933201</v>
      </c>
      <c r="M18" s="5">
        <f>'NUMERO DE ECONOMIAS SAA'!AA18+'ECONOMIAS SOMENTE (SES)'!R18</f>
        <v>2836.343044945816</v>
      </c>
    </row>
    <row r="19" spans="1:13" x14ac:dyDescent="0.25">
      <c r="A19" t="s">
        <v>14</v>
      </c>
      <c r="B19" s="1">
        <v>136</v>
      </c>
      <c r="C19" t="s">
        <v>227</v>
      </c>
      <c r="D19" s="14" t="s">
        <v>464</v>
      </c>
      <c r="E19" s="14" t="s">
        <v>460</v>
      </c>
      <c r="F19" s="5">
        <f>'[2]ECONOMIAS SOMENTE (SES)'!F27+'[2]ECONOMIAS SOMENTE (SAA)'!F27+'[2]ECONOMIAS SAA E SES'!F27</f>
        <v>1502</v>
      </c>
      <c r="G19" s="5">
        <f>'[2]ECONOMIAS SOMENTE (SES)'!G27+'[2]ECONOMIAS SOMENTE (SAA)'!G27+'[2]ECONOMIAS SAA E SES'!G27</f>
        <v>1521</v>
      </c>
      <c r="H19" s="5">
        <f>'[2]ECONOMIAS SOMENTE (SES)'!H27+'[2]ECONOMIAS SOMENTE (SAA)'!H27+'[2]ECONOMIAS SAA E SES'!H27</f>
        <v>1524</v>
      </c>
      <c r="J19" s="5">
        <f>'NUMERO DE ECONOMIAS SAA'!X19+'ECONOMIAS SOMENTE (SES)'!O19</f>
        <v>1540.8088235294117</v>
      </c>
      <c r="K19" s="5">
        <f>'NUMERO DE ECONOMIAS SAA'!Y19+'ECONOMIAS SOMENTE (SES)'!P19</f>
        <v>1556.9172794117646</v>
      </c>
      <c r="L19" s="5">
        <f>'NUMERO DE ECONOMIAS SAA'!Z19+'ECONOMIAS SOMENTE (SES)'!Q19</f>
        <v>1571.625</v>
      </c>
      <c r="M19" s="5">
        <f>'NUMERO DE ECONOMIAS SAA'!AA19+'ECONOMIAS SOMENTE (SES)'!R19</f>
        <v>1586.3327205882351</v>
      </c>
    </row>
    <row r="20" spans="1:13" x14ac:dyDescent="0.25">
      <c r="A20" t="s">
        <v>15</v>
      </c>
      <c r="B20" s="1">
        <v>2</v>
      </c>
      <c r="C20" t="s">
        <v>0</v>
      </c>
      <c r="D20" s="14" t="s">
        <v>463</v>
      </c>
      <c r="E20" s="14" t="s">
        <v>459</v>
      </c>
      <c r="F20" s="5">
        <f>'[2]ECONOMIAS SOMENTE (SES)'!F28+'[2]ECONOMIAS SOMENTE (SAA)'!F28+'[2]ECONOMIAS SAA E SES'!F28</f>
        <v>175660</v>
      </c>
      <c r="G20" s="5">
        <f>'[2]ECONOMIAS SOMENTE (SES)'!G28+'[2]ECONOMIAS SOMENTE (SAA)'!G28+'[2]ECONOMIAS SAA E SES'!G28</f>
        <v>181339</v>
      </c>
      <c r="H20" s="5">
        <f>'[2]ECONOMIAS SOMENTE (SES)'!H28+'[2]ECONOMIAS SOMENTE (SAA)'!H28+'[2]ECONOMIAS SAA E SES'!H28</f>
        <v>186761</v>
      </c>
      <c r="J20" s="5">
        <f>'NUMERO DE ECONOMIAS SAA'!X20+'ECONOMIAS SOMENTE (SES)'!O20</f>
        <v>190289.55055521993</v>
      </c>
      <c r="K20" s="5">
        <f>'NUMERO DE ECONOMIAS SAA'!Y20+'ECONOMIAS SOMENTE (SES)'!P20</f>
        <v>192246.97027684795</v>
      </c>
      <c r="L20" s="5">
        <f>'NUMERO DE ECONOMIAS SAA'!Z20+'ECONOMIAS SOMENTE (SES)'!Q20</f>
        <v>194142.25194971618</v>
      </c>
      <c r="M20" s="5">
        <f>'NUMERO DE ECONOMIAS SAA'!AA20+'ECONOMIAS SOMENTE (SES)'!R20</f>
        <v>195973.50304756538</v>
      </c>
    </row>
    <row r="21" spans="1:13" x14ac:dyDescent="0.25">
      <c r="A21" t="s">
        <v>16</v>
      </c>
      <c r="B21" s="1">
        <v>138</v>
      </c>
      <c r="C21" t="s">
        <v>228</v>
      </c>
      <c r="D21" s="14" t="s">
        <v>463</v>
      </c>
      <c r="E21" s="14" t="s">
        <v>459</v>
      </c>
      <c r="F21" s="5">
        <f>'[2]ECONOMIAS SOMENTE (SES)'!F29+'[2]ECONOMIAS SOMENTE (SAA)'!F29+'[2]ECONOMIAS SAA E SES'!F29</f>
        <v>647</v>
      </c>
      <c r="G21" s="5">
        <f>'[2]ECONOMIAS SOMENTE (SES)'!G29+'[2]ECONOMIAS SOMENTE (SAA)'!G29+'[2]ECONOMIAS SAA E SES'!G29</f>
        <v>650</v>
      </c>
      <c r="H21" s="5">
        <f>'[2]ECONOMIAS SOMENTE (SES)'!H29+'[2]ECONOMIAS SOMENTE (SAA)'!H29+'[2]ECONOMIAS SAA E SES'!H29</f>
        <v>654</v>
      </c>
      <c r="J21" s="5">
        <f>'NUMERO DE ECONOMIAS SAA'!X21+'ECONOMIAS SOMENTE (SES)'!O21</f>
        <v>661.3229974160206</v>
      </c>
      <c r="K21" s="5">
        <f>'NUMERO DE ECONOMIAS SAA'!Y21+'ECONOMIAS SOMENTE (SES)'!P21</f>
        <v>668.08268733850127</v>
      </c>
      <c r="L21" s="5">
        <f>'NUMERO DE ECONOMIAS SAA'!Z21+'ECONOMIAS SOMENTE (SES)'!Q21</f>
        <v>674.27906976744191</v>
      </c>
      <c r="M21" s="5">
        <f>'NUMERO DE ECONOMIAS SAA'!AA21+'ECONOMIAS SOMENTE (SES)'!R21</f>
        <v>681.03875968992236</v>
      </c>
    </row>
    <row r="22" spans="1:13" x14ac:dyDescent="0.25">
      <c r="A22" t="s">
        <v>17</v>
      </c>
      <c r="B22" s="1">
        <v>30</v>
      </c>
      <c r="C22" t="s">
        <v>229</v>
      </c>
      <c r="D22" s="14" t="s">
        <v>463</v>
      </c>
      <c r="E22" s="14" t="s">
        <v>460</v>
      </c>
      <c r="F22" s="5">
        <f>'[2]ECONOMIAS SOMENTE (SES)'!F30+'[2]ECONOMIAS SOMENTE (SAA)'!F30+'[2]ECONOMIAS SAA E SES'!F30</f>
        <v>8687</v>
      </c>
      <c r="G22" s="5">
        <f>'[2]ECONOMIAS SOMENTE (SES)'!G30+'[2]ECONOMIAS SOMENTE (SAA)'!G30+'[2]ECONOMIAS SAA E SES'!G30</f>
        <v>8821</v>
      </c>
      <c r="H22" s="5">
        <f>'[2]ECONOMIAS SOMENTE (SES)'!H30+'[2]ECONOMIAS SOMENTE (SAA)'!H30+'[2]ECONOMIAS SAA E SES'!H30</f>
        <v>9008</v>
      </c>
      <c r="J22" s="5">
        <f>'NUMERO DE ECONOMIAS SAA'!X22+'ECONOMIAS SOMENTE (SES)'!O22</f>
        <v>9110.1142687100164</v>
      </c>
      <c r="K22" s="5">
        <f>'NUMERO DE ECONOMIAS SAA'!Y22+'ECONOMIAS SOMENTE (SES)'!P22</f>
        <v>9218.1137231562789</v>
      </c>
      <c r="L22" s="5">
        <f>'NUMERO DE ECONOMIAS SAA'!Z22+'ECONOMIAS SOMENTE (SES)'!Q22</f>
        <v>9328.4433368050431</v>
      </c>
      <c r="M22" s="5">
        <f>'NUMERO DE ECONOMIAS SAA'!AA22+'ECONOMIAS SOMENTE (SES)'!R22</f>
        <v>9423.565002225665</v>
      </c>
    </row>
    <row r="23" spans="1:13" x14ac:dyDescent="0.25">
      <c r="A23" t="s">
        <v>18</v>
      </c>
      <c r="B23" s="1">
        <v>139</v>
      </c>
      <c r="C23" t="s">
        <v>230</v>
      </c>
      <c r="D23" s="14" t="s">
        <v>463</v>
      </c>
      <c r="E23" s="14" t="s">
        <v>458</v>
      </c>
      <c r="F23" s="5">
        <f>'[2]ECONOMIAS SOMENTE (SES)'!F31+'[2]ECONOMIAS SOMENTE (SAA)'!F31+'[2]ECONOMIAS SAA E SES'!F31</f>
        <v>182764</v>
      </c>
      <c r="G23" s="5">
        <f>'[2]ECONOMIAS SOMENTE (SES)'!G31+'[2]ECONOMIAS SOMENTE (SAA)'!G31+'[2]ECONOMIAS SAA E SES'!G31</f>
        <v>190924</v>
      </c>
      <c r="H23" s="5">
        <f>'[2]ECONOMIAS SOMENTE (SES)'!H31+'[2]ECONOMIAS SOMENTE (SAA)'!H31+'[2]ECONOMIAS SAA E SES'!H31</f>
        <v>197145</v>
      </c>
      <c r="J23" s="5">
        <f>'NUMERO DE ECONOMIAS SAA'!X23+'ECONOMIAS SOMENTE (SES)'!O23</f>
        <v>210421.33230907528</v>
      </c>
      <c r="K23" s="5">
        <f>'NUMERO DE ECONOMIAS SAA'!Y23+'ECONOMIAS SOMENTE (SES)'!P23</f>
        <v>223862.09745500947</v>
      </c>
      <c r="L23" s="5">
        <f>'NUMERO DE ECONOMIAS SAA'!Z23+'ECONOMIAS SOMENTE (SES)'!Q23</f>
        <v>232899.82042480321</v>
      </c>
      <c r="M23" s="5">
        <f>'NUMERO DE ECONOMIAS SAA'!AA23+'ECONOMIAS SOMENTE (SES)'!R23</f>
        <v>237396.48517052177</v>
      </c>
    </row>
    <row r="24" spans="1:13" x14ac:dyDescent="0.25">
      <c r="A24" t="s">
        <v>19</v>
      </c>
      <c r="B24" s="1">
        <v>236</v>
      </c>
      <c r="C24" t="s">
        <v>231</v>
      </c>
      <c r="D24" s="14" t="s">
        <v>464</v>
      </c>
      <c r="E24" s="14" t="s">
        <v>460</v>
      </c>
      <c r="F24" s="5">
        <f>'[2]ECONOMIAS SOMENTE (SES)'!F32+'[2]ECONOMIAS SOMENTE (SAA)'!F32+'[2]ECONOMIAS SAA E SES'!F32</f>
        <v>1319</v>
      </c>
      <c r="G24" s="5">
        <f>'[2]ECONOMIAS SOMENTE (SES)'!G32+'[2]ECONOMIAS SOMENTE (SAA)'!G32+'[2]ECONOMIAS SAA E SES'!G32</f>
        <v>1355</v>
      </c>
      <c r="H24" s="5">
        <f>'[2]ECONOMIAS SOMENTE (SES)'!H32+'[2]ECONOMIAS SOMENTE (SAA)'!H32+'[2]ECONOMIAS SAA E SES'!H32</f>
        <v>1374</v>
      </c>
      <c r="J24" s="5">
        <f>'NUMERO DE ECONOMIAS SAA'!X24+'ECONOMIAS SOMENTE (SES)'!O24</f>
        <v>1388.9610389610389</v>
      </c>
      <c r="K24" s="5">
        <f>'NUMERO DE ECONOMIAS SAA'!Y24+'ECONOMIAS SOMENTE (SES)'!P24</f>
        <v>1402.6753246753249</v>
      </c>
      <c r="L24" s="5">
        <f>'NUMERO DE ECONOMIAS SAA'!Z24+'ECONOMIAS SOMENTE (SES)'!Q24</f>
        <v>1416.3896103896104</v>
      </c>
      <c r="M24" s="5">
        <f>'NUMERO DE ECONOMIAS SAA'!AA24+'ECONOMIAS SOMENTE (SES)'!R24</f>
        <v>1430.4805194805194</v>
      </c>
    </row>
    <row r="25" spans="1:13" x14ac:dyDescent="0.25">
      <c r="A25" t="s">
        <v>20</v>
      </c>
      <c r="B25" s="1">
        <v>140</v>
      </c>
      <c r="C25" t="s">
        <v>232</v>
      </c>
      <c r="D25" s="14" t="s">
        <v>463</v>
      </c>
      <c r="E25" s="14" t="s">
        <v>460</v>
      </c>
      <c r="F25" s="5">
        <f>'[2]ECONOMIAS SOMENTE (SES)'!F33+'[2]ECONOMIAS SOMENTE (SAA)'!F33+'[2]ECONOMIAS SAA E SES'!F33</f>
        <v>1835</v>
      </c>
      <c r="G25" s="5">
        <f>'[2]ECONOMIAS SOMENTE (SES)'!G33+'[2]ECONOMIAS SOMENTE (SAA)'!G33+'[2]ECONOMIAS SAA E SES'!G33</f>
        <v>1846</v>
      </c>
      <c r="H25" s="5">
        <f>'[2]ECONOMIAS SOMENTE (SES)'!H33+'[2]ECONOMIAS SOMENTE (SAA)'!H33+'[2]ECONOMIAS SAA E SES'!H33</f>
        <v>1917</v>
      </c>
      <c r="J25" s="5">
        <f>'NUMERO DE ECONOMIAS SAA'!X25+'ECONOMIAS SOMENTE (SES)'!O25</f>
        <v>1937.9404170804366</v>
      </c>
      <c r="K25" s="5">
        <f>'NUMERO DE ECONOMIAS SAA'!Y25+'ECONOMIAS SOMENTE (SES)'!P25</f>
        <v>1957.6117179741805</v>
      </c>
      <c r="L25" s="5">
        <f>'NUMERO DE ECONOMIAS SAA'!Z25+'ECONOMIAS SOMENTE (SES)'!Q25</f>
        <v>1976.6484607745774</v>
      </c>
      <c r="M25" s="5">
        <f>'NUMERO DE ECONOMIAS SAA'!AA25+'ECONOMIAS SOMENTE (SES)'!R25</f>
        <v>1995.6852035749748</v>
      </c>
    </row>
    <row r="26" spans="1:13" x14ac:dyDescent="0.25">
      <c r="A26" t="s">
        <v>21</v>
      </c>
      <c r="B26" s="1">
        <v>87</v>
      </c>
      <c r="C26" t="s">
        <v>233</v>
      </c>
      <c r="D26" s="14" t="s">
        <v>463</v>
      </c>
      <c r="E26" s="14" t="s">
        <v>460</v>
      </c>
      <c r="F26" s="5">
        <f>'[2]ECONOMIAS SOMENTE (SES)'!F34+'[2]ECONOMIAS SOMENTE (SAA)'!F34+'[2]ECONOMIAS SAA E SES'!F34</f>
        <v>1782</v>
      </c>
      <c r="G26" s="5">
        <f>'[2]ECONOMIAS SOMENTE (SES)'!G34+'[2]ECONOMIAS SOMENTE (SAA)'!G34+'[2]ECONOMIAS SAA E SES'!G34</f>
        <v>1797</v>
      </c>
      <c r="H26" s="5">
        <f>'[2]ECONOMIAS SOMENTE (SES)'!H34+'[2]ECONOMIAS SOMENTE (SAA)'!H34+'[2]ECONOMIAS SAA E SES'!H34</f>
        <v>1822</v>
      </c>
      <c r="J26" s="5">
        <f>'NUMERO DE ECONOMIAS SAA'!X26+'ECONOMIAS SOMENTE (SES)'!O26</f>
        <v>1841.2776665713468</v>
      </c>
      <c r="K26" s="5">
        <f>'NUMERO DE ECONOMIAS SAA'!Y26+'ECONOMIAS SOMENTE (SES)'!P26</f>
        <v>1860.0343151272521</v>
      </c>
      <c r="L26" s="5">
        <f>'NUMERO DE ECONOMIAS SAA'!Z26+'ECONOMIAS SOMENTE (SES)'!Q26</f>
        <v>1878.7909636831571</v>
      </c>
      <c r="M26" s="5">
        <f>'NUMERO DE ECONOMIAS SAA'!AA26+'ECONOMIAS SOMENTE (SES)'!R26</f>
        <v>1896.5055762081786</v>
      </c>
    </row>
    <row r="27" spans="1:13" x14ac:dyDescent="0.25">
      <c r="A27" t="s">
        <v>22</v>
      </c>
      <c r="B27" s="1">
        <v>55</v>
      </c>
      <c r="C27" t="s">
        <v>234</v>
      </c>
      <c r="D27" s="14" t="s">
        <v>464</v>
      </c>
      <c r="E27" s="14" t="s">
        <v>460</v>
      </c>
      <c r="F27" s="5">
        <f>'[2]ECONOMIAS SOMENTE (SES)'!F35+'[2]ECONOMIAS SOMENTE (SAA)'!F35+'[2]ECONOMIAS SAA E SES'!F35</f>
        <v>8360</v>
      </c>
      <c r="G27" s="5">
        <f>'[2]ECONOMIAS SOMENTE (SES)'!G35+'[2]ECONOMIAS SOMENTE (SAA)'!G35+'[2]ECONOMIAS SAA E SES'!G35</f>
        <v>8418</v>
      </c>
      <c r="H27" s="5">
        <f>'[2]ECONOMIAS SOMENTE (SES)'!H35+'[2]ECONOMIAS SOMENTE (SAA)'!H35+'[2]ECONOMIAS SAA E SES'!H35</f>
        <v>8492</v>
      </c>
      <c r="J27" s="5">
        <f>'NUMERO DE ECONOMIAS SAA'!X27+'ECONOMIAS SOMENTE (SES)'!O27</f>
        <v>8582.8082861801086</v>
      </c>
      <c r="K27" s="5">
        <f>'NUMERO DE ECONOMIAS SAA'!Y27+'ECONOMIAS SOMENTE (SES)'!P27</f>
        <v>8671.1733000863151</v>
      </c>
      <c r="L27" s="5">
        <f>'NUMERO DE ECONOMIAS SAA'!Z27+'ECONOMIAS SOMENTE (SES)'!Q27</f>
        <v>8756.6878296729628</v>
      </c>
      <c r="M27" s="5">
        <f>'NUMERO DE ECONOMIAS SAA'!AA27+'ECONOMIAS SOMENTE (SES)'!R27</f>
        <v>8839.3518749400591</v>
      </c>
    </row>
    <row r="28" spans="1:13" x14ac:dyDescent="0.25">
      <c r="A28" t="s">
        <v>23</v>
      </c>
      <c r="B28" s="1">
        <v>141</v>
      </c>
      <c r="C28" t="s">
        <v>235</v>
      </c>
      <c r="D28" s="14" t="s">
        <v>463</v>
      </c>
      <c r="E28" s="14" t="s">
        <v>458</v>
      </c>
      <c r="F28" s="5">
        <f>'[2]ECONOMIAS SOMENTE (SES)'!F36+'[2]ECONOMIAS SOMENTE (SAA)'!F36+'[2]ECONOMIAS SAA E SES'!F36</f>
        <v>3574</v>
      </c>
      <c r="G28" s="5">
        <f>'[2]ECONOMIAS SOMENTE (SES)'!G36+'[2]ECONOMIAS SOMENTE (SAA)'!G36+'[2]ECONOMIAS SAA E SES'!G36</f>
        <v>3671</v>
      </c>
      <c r="H28" s="5">
        <f>'[2]ECONOMIAS SOMENTE (SES)'!H36+'[2]ECONOMIAS SOMENTE (SAA)'!H36+'[2]ECONOMIAS SAA E SES'!H36</f>
        <v>3833</v>
      </c>
      <c r="J28" s="5">
        <f>'NUMERO DE ECONOMIAS SAA'!X28+'ECONOMIAS SOMENTE (SES)'!O28</f>
        <v>3874.30045586407</v>
      </c>
      <c r="K28" s="5">
        <f>'NUMERO DE ECONOMIAS SAA'!Y28+'ECONOMIAS SOMENTE (SES)'!P28</f>
        <v>3914.0124326564451</v>
      </c>
      <c r="L28" s="5">
        <f>'NUMERO DE ECONOMIAS SAA'!Z28+'ECONOMIAS SOMENTE (SES)'!Q28</f>
        <v>3952.665423401023</v>
      </c>
      <c r="M28" s="5">
        <f>'NUMERO DE ECONOMIAS SAA'!AA28+'ECONOMIAS SOMENTE (SES)'!R28</f>
        <v>3989.7299350739063</v>
      </c>
    </row>
    <row r="29" spans="1:13" x14ac:dyDescent="0.25">
      <c r="A29" t="s">
        <v>24</v>
      </c>
      <c r="B29" s="1">
        <v>295</v>
      </c>
      <c r="C29" t="s">
        <v>236</v>
      </c>
      <c r="D29" s="14" t="s">
        <v>463</v>
      </c>
      <c r="E29" s="14" t="s">
        <v>458</v>
      </c>
      <c r="F29" s="5">
        <f>'[2]ECONOMIAS SOMENTE (SES)'!F37+'[2]ECONOMIAS SOMENTE (SAA)'!F37+'[2]ECONOMIAS SAA E SES'!F37</f>
        <v>2621</v>
      </c>
      <c r="G29" s="5">
        <f>'[2]ECONOMIAS SOMENTE (SES)'!G37+'[2]ECONOMIAS SOMENTE (SAA)'!G37+'[2]ECONOMIAS SAA E SES'!G37</f>
        <v>2653</v>
      </c>
      <c r="H29" s="5">
        <f>'[2]ECONOMIAS SOMENTE (SES)'!H37+'[2]ECONOMIAS SOMENTE (SAA)'!H37+'[2]ECONOMIAS SAA E SES'!H37</f>
        <v>2694</v>
      </c>
      <c r="J29" s="5">
        <f>'NUMERO DE ECONOMIAS SAA'!X29+'ECONOMIAS SOMENTE (SES)'!O29</f>
        <v>2722.5425732396775</v>
      </c>
      <c r="K29" s="5">
        <f>'NUMERO DE ECONOMIAS SAA'!Y29+'ECONOMIAS SOMENTE (SES)'!P29</f>
        <v>2750.6409114271023</v>
      </c>
      <c r="L29" s="5">
        <f>'NUMERO DE ECONOMIAS SAA'!Z29+'ECONOMIAS SOMENTE (SES)'!Q29</f>
        <v>2777.8507795100213</v>
      </c>
      <c r="M29" s="5">
        <f>'NUMERO DE ECONOMIAS SAA'!AA29+'ECONOMIAS SOMENTE (SES)'!R29</f>
        <v>2829.172177488435</v>
      </c>
    </row>
    <row r="30" spans="1:13" x14ac:dyDescent="0.25">
      <c r="A30" t="s">
        <v>26</v>
      </c>
      <c r="B30" s="1">
        <v>253</v>
      </c>
      <c r="C30" t="s">
        <v>237</v>
      </c>
      <c r="D30" s="14" t="s">
        <v>463</v>
      </c>
      <c r="E30" s="14" t="s">
        <v>460</v>
      </c>
      <c r="F30" s="5">
        <f>'[2]ECONOMIAS SOMENTE (SES)'!F38+'[2]ECONOMIAS SOMENTE (SAA)'!F38+'[2]ECONOMIAS SAA E SES'!F38</f>
        <v>1386</v>
      </c>
      <c r="G30" s="5">
        <f>'[2]ECONOMIAS SOMENTE (SES)'!G38+'[2]ECONOMIAS SOMENTE (SAA)'!G38+'[2]ECONOMIAS SAA E SES'!G38</f>
        <v>1397</v>
      </c>
      <c r="H30" s="5">
        <f>'[2]ECONOMIAS SOMENTE (SES)'!H38+'[2]ECONOMIAS SOMENTE (SAA)'!H38+'[2]ECONOMIAS SAA E SES'!H38</f>
        <v>1405</v>
      </c>
      <c r="J30" s="5">
        <f>'NUMERO DE ECONOMIAS SAA'!X30+'ECONOMIAS SOMENTE (SES)'!O30</f>
        <v>1420.2800435019033</v>
      </c>
      <c r="K30" s="5">
        <f>'NUMERO DE ECONOMIAS SAA'!Y30+'ECONOMIAS SOMENTE (SES)'!P30</f>
        <v>1434.0320826536163</v>
      </c>
      <c r="L30" s="5">
        <f>'NUMERO DE ECONOMIAS SAA'!Z30+'ECONOMIAS SOMENTE (SES)'!Q30</f>
        <v>1448.5481239804242</v>
      </c>
      <c r="M30" s="5">
        <f>'NUMERO DE ECONOMIAS SAA'!AA30+'ECONOMIAS SOMENTE (SES)'!R30</f>
        <v>1462.3001631321372</v>
      </c>
    </row>
    <row r="31" spans="1:13" x14ac:dyDescent="0.25">
      <c r="A31" t="s">
        <v>27</v>
      </c>
      <c r="B31" s="1">
        <v>145</v>
      </c>
      <c r="C31" t="s">
        <v>238</v>
      </c>
      <c r="D31" s="14" t="s">
        <v>464</v>
      </c>
      <c r="E31" s="14" t="s">
        <v>460</v>
      </c>
      <c r="F31" s="5">
        <f>'[2]ECONOMIAS SOMENTE (SES)'!F39+'[2]ECONOMIAS SOMENTE (SAA)'!F39+'[2]ECONOMIAS SAA E SES'!F39</f>
        <v>4556</v>
      </c>
      <c r="G31" s="5">
        <f>'[2]ECONOMIAS SOMENTE (SES)'!G39+'[2]ECONOMIAS SOMENTE (SAA)'!G39+'[2]ECONOMIAS SAA E SES'!G39</f>
        <v>4719</v>
      </c>
      <c r="H31" s="5">
        <f>'[2]ECONOMIAS SOMENTE (SES)'!H39+'[2]ECONOMIAS SOMENTE (SAA)'!H39+'[2]ECONOMIAS SAA E SES'!H39</f>
        <v>4904</v>
      </c>
      <c r="J31" s="5">
        <f>'NUMERO DE ECONOMIAS SAA'!X31+'ECONOMIAS SOMENTE (SES)'!O31</f>
        <v>5028.3072807629678</v>
      </c>
      <c r="K31" s="5">
        <f>'NUMERO DE ECONOMIAS SAA'!Y31+'ECONOMIAS SOMENTE (SES)'!P31</f>
        <v>5080.4991858571766</v>
      </c>
      <c r="L31" s="5">
        <f>'NUMERO DE ECONOMIAS SAA'!Z31+'ECONOMIAS SOMENTE (SES)'!Q31</f>
        <v>5130.4603396138646</v>
      </c>
      <c r="M31" s="5">
        <f>'NUMERO DE ECONOMIAS SAA'!AA31+'ECONOMIAS SOMENTE (SES)'!R31</f>
        <v>5178.3061177017917</v>
      </c>
    </row>
    <row r="32" spans="1:13" x14ac:dyDescent="0.25">
      <c r="A32" t="s">
        <v>28</v>
      </c>
      <c r="B32" s="1">
        <v>114</v>
      </c>
      <c r="C32" t="s">
        <v>239</v>
      </c>
      <c r="D32" s="14" t="s">
        <v>464</v>
      </c>
      <c r="E32" s="14" t="s">
        <v>460</v>
      </c>
      <c r="F32" s="5">
        <f>'[2]ECONOMIAS SOMENTE (SES)'!F40+'[2]ECONOMIAS SOMENTE (SAA)'!F40+'[2]ECONOMIAS SAA E SES'!F40</f>
        <v>1557</v>
      </c>
      <c r="G32" s="5">
        <f>'[2]ECONOMIAS SOMENTE (SES)'!G40+'[2]ECONOMIAS SOMENTE (SAA)'!G40+'[2]ECONOMIAS SAA E SES'!G40</f>
        <v>1577</v>
      </c>
      <c r="H32" s="5">
        <f>'[2]ECONOMIAS SOMENTE (SES)'!H40+'[2]ECONOMIAS SOMENTE (SAA)'!H40+'[2]ECONOMIAS SAA E SES'!H40</f>
        <v>1588</v>
      </c>
      <c r="J32" s="5">
        <f>'NUMERO DE ECONOMIAS SAA'!X32+'ECONOMIAS SOMENTE (SES)'!O32</f>
        <v>1605.0936490850374</v>
      </c>
      <c r="K32" s="5">
        <f>'NUMERO DE ECONOMIAS SAA'!Y32+'ECONOMIAS SOMENTE (SES)'!P32</f>
        <v>1621.6175098672409</v>
      </c>
      <c r="L32" s="5">
        <f>'NUMERO DE ECONOMIAS SAA'!Z32+'ECONOMIAS SOMENTE (SES)'!Q32</f>
        <v>1637.5715823466094</v>
      </c>
      <c r="M32" s="5">
        <f>'NUMERO DE ECONOMIAS SAA'!AA32+'ECONOMIAS SOMENTE (SES)'!R32</f>
        <v>1652.9558665231432</v>
      </c>
    </row>
    <row r="33" spans="1:13" x14ac:dyDescent="0.25">
      <c r="A33" t="s">
        <v>240</v>
      </c>
      <c r="B33" s="1">
        <v>147</v>
      </c>
      <c r="C33" t="s">
        <v>241</v>
      </c>
      <c r="D33" s="14" t="s">
        <v>463</v>
      </c>
      <c r="E33" s="14" t="s">
        <v>460</v>
      </c>
      <c r="F33" s="5">
        <f>'[2]ECONOMIAS SOMENTE (SES)'!F41+'[2]ECONOMIAS SOMENTE (SAA)'!F41+'[2]ECONOMIAS SAA E SES'!F41</f>
        <v>1175</v>
      </c>
      <c r="G33" s="5">
        <f>'[2]ECONOMIAS SOMENTE (SES)'!G41+'[2]ECONOMIAS SOMENTE (SAA)'!G41+'[2]ECONOMIAS SAA E SES'!G41</f>
        <v>1188</v>
      </c>
      <c r="H33" s="5">
        <f>'[2]ECONOMIAS SOMENTE (SES)'!H41+'[2]ECONOMIAS SOMENTE (SAA)'!H41+'[2]ECONOMIAS SAA E SES'!H41</f>
        <v>1200</v>
      </c>
      <c r="J33" s="5">
        <f>'NUMERO DE ECONOMIAS SAA'!X33+'ECONOMIAS SOMENTE (SES)'!O33</f>
        <v>1213.6094674556214</v>
      </c>
      <c r="K33" s="5">
        <f>'NUMERO DE ECONOMIAS SAA'!Y33+'ECONOMIAS SOMENTE (SES)'!P33</f>
        <v>1226.0355029585799</v>
      </c>
      <c r="L33" s="5">
        <f>'NUMERO DE ECONOMIAS SAA'!Z33+'ECONOMIAS SOMENTE (SES)'!Q33</f>
        <v>1237.8698224852071</v>
      </c>
      <c r="M33" s="5">
        <f>'NUMERO DE ECONOMIAS SAA'!AA33+'ECONOMIAS SOMENTE (SES)'!R33</f>
        <v>1249.7041420118339</v>
      </c>
    </row>
    <row r="34" spans="1:13" x14ac:dyDescent="0.25">
      <c r="A34" t="s">
        <v>242</v>
      </c>
      <c r="B34" s="1">
        <v>150</v>
      </c>
      <c r="C34" t="s">
        <v>243</v>
      </c>
      <c r="D34" s="14" t="s">
        <v>463</v>
      </c>
      <c r="E34" s="14" t="s">
        <v>460</v>
      </c>
      <c r="F34" s="5">
        <f>'[2]ECONOMIAS SOMENTE (SES)'!F42+'[2]ECONOMIAS SOMENTE (SAA)'!F42+'[2]ECONOMIAS SAA E SES'!F42</f>
        <v>803</v>
      </c>
      <c r="G34" s="5">
        <f>'[2]ECONOMIAS SOMENTE (SES)'!G42+'[2]ECONOMIAS SOMENTE (SAA)'!G42+'[2]ECONOMIAS SAA E SES'!G42</f>
        <v>818</v>
      </c>
      <c r="H34" s="5">
        <f>'[2]ECONOMIAS SOMENTE (SES)'!H42+'[2]ECONOMIAS SOMENTE (SAA)'!H42+'[2]ECONOMIAS SAA E SES'!H42</f>
        <v>831</v>
      </c>
      <c r="J34" s="5">
        <f>'NUMERO DE ECONOMIAS SAA'!X34+'ECONOMIAS SOMENTE (SES)'!O34</f>
        <v>839.86260978670032</v>
      </c>
      <c r="K34" s="5">
        <f>'NUMERO DE ECONOMIAS SAA'!Y34+'ECONOMIAS SOMENTE (SES)'!P34</f>
        <v>848.20388958594731</v>
      </c>
      <c r="L34" s="5">
        <f>'NUMERO DE ECONOMIAS SAA'!Z34+'ECONOMIAS SOMENTE (SES)'!Q34</f>
        <v>856.54516938519441</v>
      </c>
      <c r="M34" s="5">
        <f>'NUMERO DE ECONOMIAS SAA'!AA34+'ECONOMIAS SOMENTE (SES)'!R34</f>
        <v>864.88644918444152</v>
      </c>
    </row>
    <row r="35" spans="1:13" x14ac:dyDescent="0.25">
      <c r="A35" t="s">
        <v>244</v>
      </c>
      <c r="B35" s="1">
        <v>110</v>
      </c>
      <c r="C35" t="s">
        <v>245</v>
      </c>
      <c r="D35" s="14" t="s">
        <v>463</v>
      </c>
      <c r="E35" s="14" t="s">
        <v>458</v>
      </c>
      <c r="F35" s="5">
        <f>'[2]ECONOMIAS SOMENTE (SES)'!F43+'[2]ECONOMIAS SOMENTE (SAA)'!F43+'[2]ECONOMIAS SAA E SES'!F43</f>
        <v>4136</v>
      </c>
      <c r="G35" s="5">
        <f>'[2]ECONOMIAS SOMENTE (SES)'!G43+'[2]ECONOMIAS SOMENTE (SAA)'!G43+'[2]ECONOMIAS SAA E SES'!G43</f>
        <v>4242</v>
      </c>
      <c r="H35" s="5">
        <f>'[2]ECONOMIAS SOMENTE (SES)'!H43+'[2]ECONOMIAS SOMENTE (SAA)'!H43+'[2]ECONOMIAS SAA E SES'!H43</f>
        <v>4316</v>
      </c>
      <c r="J35" s="5">
        <f>'NUMERO DE ECONOMIAS SAA'!X35+'ECONOMIAS SOMENTE (SES)'!O35</f>
        <v>4361.6827002234504</v>
      </c>
      <c r="K35" s="5">
        <f>'NUMERO DE ECONOMIAS SAA'!Y35+'ECONOMIAS SOMENTE (SES)'!P35</f>
        <v>4406.8578148888628</v>
      </c>
      <c r="L35" s="5">
        <f>'NUMERO DE ECONOMIAS SAA'!Z35+'ECONOMIAS SOMENTE (SES)'!Q35</f>
        <v>4450.5101728801592</v>
      </c>
      <c r="M35" s="5">
        <f>'NUMERO DE ECONOMIAS SAA'!AA35+'ECONOMIAS SOMENTE (SES)'!R35</f>
        <v>4492.6397741973406</v>
      </c>
    </row>
    <row r="36" spans="1:13" x14ac:dyDescent="0.25">
      <c r="A36" t="s">
        <v>246</v>
      </c>
      <c r="B36" s="1">
        <v>97</v>
      </c>
      <c r="C36" t="s">
        <v>247</v>
      </c>
      <c r="D36" s="14" t="s">
        <v>463</v>
      </c>
      <c r="E36" s="14" t="s">
        <v>458</v>
      </c>
      <c r="F36" s="5">
        <f>'[2]ECONOMIAS SOMENTE (SES)'!F44+'[2]ECONOMIAS SOMENTE (SAA)'!F44+'[2]ECONOMIAS SAA E SES'!F44</f>
        <v>10946</v>
      </c>
      <c r="G36" s="5">
        <f>'[2]ECONOMIAS SOMENTE (SES)'!G44+'[2]ECONOMIAS SOMENTE (SAA)'!G44+'[2]ECONOMIAS SAA E SES'!G44</f>
        <v>11159</v>
      </c>
      <c r="H36" s="5">
        <f>'[2]ECONOMIAS SOMENTE (SES)'!H44+'[2]ECONOMIAS SOMENTE (SAA)'!H44+'[2]ECONOMIAS SAA E SES'!H44</f>
        <v>11552</v>
      </c>
      <c r="J36" s="5">
        <f>'NUMERO DE ECONOMIAS SAA'!X36+'ECONOMIAS SOMENTE (SES)'!O36</f>
        <v>11675.264411134902</v>
      </c>
      <c r="K36" s="5">
        <f>'NUMERO DE ECONOMIAS SAA'!Y36+'ECONOMIAS SOMENTE (SES)'!P36</f>
        <v>11873.428327516318</v>
      </c>
      <c r="L36" s="5">
        <f>'NUMERO DE ECONOMIAS SAA'!Z36+'ECONOMIAS SOMENTE (SES)'!Q36</f>
        <v>12019.379915209922</v>
      </c>
      <c r="M36" s="5">
        <f>'NUMERO DE ECONOMIAS SAA'!AA36+'ECONOMIAS SOMENTE (SES)'!R36</f>
        <v>12132.418257365021</v>
      </c>
    </row>
    <row r="37" spans="1:13" x14ac:dyDescent="0.25">
      <c r="A37" t="s">
        <v>248</v>
      </c>
      <c r="B37" s="1">
        <v>151</v>
      </c>
      <c r="C37" t="s">
        <v>249</v>
      </c>
      <c r="D37" s="14" t="s">
        <v>464</v>
      </c>
      <c r="E37" s="14" t="s">
        <v>460</v>
      </c>
      <c r="F37" s="5">
        <f>'[2]ECONOMIAS SOMENTE (SES)'!F45+'[2]ECONOMIAS SOMENTE (SAA)'!F45+'[2]ECONOMIAS SAA E SES'!F45</f>
        <v>3231</v>
      </c>
      <c r="G37" s="5">
        <f>'[2]ECONOMIAS SOMENTE (SES)'!G45+'[2]ECONOMIAS SOMENTE (SAA)'!G45+'[2]ECONOMIAS SAA E SES'!G45</f>
        <v>3234</v>
      </c>
      <c r="H37" s="5">
        <f>'[2]ECONOMIAS SOMENTE (SES)'!H45+'[2]ECONOMIAS SOMENTE (SAA)'!H45+'[2]ECONOMIAS SAA E SES'!H45</f>
        <v>3243</v>
      </c>
      <c r="J37" s="5">
        <f>'NUMERO DE ECONOMIAS SAA'!X37+'ECONOMIAS SOMENTE (SES)'!O37</f>
        <v>3278.0691806460563</v>
      </c>
      <c r="K37" s="5">
        <f>'NUMERO DE ECONOMIAS SAA'!Y37+'ECONOMIAS SOMENTE (SES)'!P37</f>
        <v>3311.7895466518789</v>
      </c>
      <c r="L37" s="5">
        <f>'NUMERO DE ECONOMIAS SAA'!Z37+'ECONOMIAS SOMENTE (SES)'!Q37</f>
        <v>3344.1610980174687</v>
      </c>
      <c r="M37" s="5">
        <f>'NUMERO DE ECONOMIAS SAA'!AA37+'ECONOMIAS SOMENTE (SES)'!R37</f>
        <v>3376.083044502981</v>
      </c>
    </row>
    <row r="38" spans="1:13" x14ac:dyDescent="0.25">
      <c r="A38" t="s">
        <v>457</v>
      </c>
      <c r="B38" s="1">
        <v>85</v>
      </c>
      <c r="C38" t="s">
        <v>250</v>
      </c>
      <c r="D38" s="14" t="s">
        <v>464</v>
      </c>
      <c r="E38" s="14" t="s">
        <v>460</v>
      </c>
      <c r="F38" s="5">
        <f>'[2]ECONOMIAS SOMENTE (SES)'!F46+'[2]ECONOMIAS SOMENTE (SAA)'!F46+'[2]ECONOMIAS SAA E SES'!F46</f>
        <v>9522</v>
      </c>
      <c r="G38" s="5">
        <f>'[2]ECONOMIAS SOMENTE (SES)'!G46+'[2]ECONOMIAS SOMENTE (SAA)'!G46+'[2]ECONOMIAS SAA E SES'!G46</f>
        <v>9570</v>
      </c>
      <c r="H38" s="5">
        <f>'[2]ECONOMIAS SOMENTE (SES)'!H46+'[2]ECONOMIAS SOMENTE (SAA)'!H46+'[2]ECONOMIAS SAA E SES'!H46</f>
        <v>9642</v>
      </c>
      <c r="J38" s="5">
        <f>'NUMERO DE ECONOMIAS SAA'!X38+'ECONOMIAS SOMENTE (SES)'!O38</f>
        <v>9761.4169406867877</v>
      </c>
      <c r="K38" s="5">
        <f>'NUMERO DE ECONOMIAS SAA'!Y38+'ECONOMIAS SOMENTE (SES)'!P38</f>
        <v>9861.9372320499515</v>
      </c>
      <c r="L38" s="5">
        <f>'NUMERO DE ECONOMIAS SAA'!Z38+'ECONOMIAS SOMENTE (SES)'!Q38</f>
        <v>9959.560874089495</v>
      </c>
      <c r="M38" s="5">
        <f>'NUMERO DE ECONOMIAS SAA'!AA38+'ECONOMIAS SOMENTE (SES)'!R38</f>
        <v>10061.11499471418</v>
      </c>
    </row>
    <row r="39" spans="1:13" x14ac:dyDescent="0.25">
      <c r="A39" t="s">
        <v>29</v>
      </c>
      <c r="B39" s="1">
        <v>269</v>
      </c>
      <c r="C39" t="s">
        <v>251</v>
      </c>
      <c r="D39" s="14" t="s">
        <v>465</v>
      </c>
      <c r="E39" s="14" t="s">
        <v>458</v>
      </c>
      <c r="F39" s="5">
        <f>'[2]ECONOMIAS SOMENTE (SES)'!F47+'[2]ECONOMIAS SOMENTE (SAA)'!F47+'[2]ECONOMIAS SAA E SES'!F47</f>
        <v>4168</v>
      </c>
      <c r="G39" s="5">
        <f>'[2]ECONOMIAS SOMENTE (SES)'!G47+'[2]ECONOMIAS SOMENTE (SAA)'!G47+'[2]ECONOMIAS SAA E SES'!G47</f>
        <v>4224</v>
      </c>
      <c r="H39" s="5">
        <f>'[2]ECONOMIAS SOMENTE (SES)'!H47+'[2]ECONOMIAS SOMENTE (SAA)'!H47+'[2]ECONOMIAS SAA E SES'!H47</f>
        <v>4334</v>
      </c>
      <c r="J39" s="5">
        <f>'NUMERO DE ECONOMIAS SAA'!X39+'ECONOMIAS SOMENTE (SES)'!O39</f>
        <v>4380.149702474163</v>
      </c>
      <c r="K39" s="5">
        <f>'NUMERO DE ECONOMIAS SAA'!Y39+'ECONOMIAS SOMENTE (SES)'!P39</f>
        <v>4425.3945088213804</v>
      </c>
      <c r="L39" s="5">
        <f>'NUMERO DE ECONOMIAS SAA'!Z39+'ECONOMIAS SOMENTE (SES)'!Q39</f>
        <v>4468.8295229147097</v>
      </c>
      <c r="M39" s="5">
        <f>'NUMERO DE ECONOMIAS SAA'!AA39+'ECONOMIAS SOMENTE (SES)'!R39</f>
        <v>4511.3596408810945</v>
      </c>
    </row>
    <row r="40" spans="1:13" x14ac:dyDescent="0.25">
      <c r="A40" t="s">
        <v>30</v>
      </c>
      <c r="B40" s="1">
        <v>414</v>
      </c>
      <c r="C40" t="s">
        <v>252</v>
      </c>
      <c r="D40" s="14" t="s">
        <v>463</v>
      </c>
      <c r="E40" s="14" t="s">
        <v>458</v>
      </c>
      <c r="F40" s="5">
        <f>'[2]ECONOMIAS SOMENTE (SES)'!F48+'[2]ECONOMIAS SOMENTE (SAA)'!F48+'[2]ECONOMIAS SAA E SES'!F48</f>
        <v>838</v>
      </c>
      <c r="G40" s="5">
        <f>'[2]ECONOMIAS SOMENTE (SES)'!G48+'[2]ECONOMIAS SOMENTE (SAA)'!G48+'[2]ECONOMIAS SAA E SES'!G48</f>
        <v>869</v>
      </c>
      <c r="H40" s="5">
        <f>'[2]ECONOMIAS SOMENTE (SES)'!H48+'[2]ECONOMIAS SOMENTE (SAA)'!H48+'[2]ECONOMIAS SAA E SES'!H48</f>
        <v>927</v>
      </c>
      <c r="J40" s="5">
        <f>'NUMERO DE ECONOMIAS SAA'!X40+'ECONOMIAS SOMENTE (SES)'!O40</f>
        <v>936.59516963772285</v>
      </c>
      <c r="K40" s="5">
        <f>'NUMERO DE ECONOMIAS SAA'!Y40+'ECONOMIAS SOMENTE (SES)'!P40</f>
        <v>946.19033927544581</v>
      </c>
      <c r="L40" s="5">
        <f>'NUMERO DE ECONOMIAS SAA'!Z40+'ECONOMIAS SOMENTE (SES)'!Q40</f>
        <v>955.78550891316866</v>
      </c>
      <c r="M40" s="5">
        <f>'NUMERO DE ECONOMIAS SAA'!AA40+'ECONOMIAS SOMENTE (SES)'!R40</f>
        <v>964.84761357101797</v>
      </c>
    </row>
    <row r="41" spans="1:13" x14ac:dyDescent="0.25">
      <c r="A41" t="s">
        <v>253</v>
      </c>
      <c r="B41" s="1">
        <v>152</v>
      </c>
      <c r="C41" t="s">
        <v>254</v>
      </c>
      <c r="D41" s="14" t="s">
        <v>463</v>
      </c>
      <c r="E41" s="14" t="s">
        <v>458</v>
      </c>
      <c r="F41" s="5">
        <f>'[2]ECONOMIAS SOMENTE (SES)'!F49+'[2]ECONOMIAS SOMENTE (SAA)'!F49+'[2]ECONOMIAS SAA E SES'!F49</f>
        <v>1926</v>
      </c>
      <c r="G41" s="5">
        <f>'[2]ECONOMIAS SOMENTE (SES)'!G49+'[2]ECONOMIAS SOMENTE (SAA)'!G49+'[2]ECONOMIAS SAA E SES'!G49</f>
        <v>1934</v>
      </c>
      <c r="H41" s="5">
        <f>'[2]ECONOMIAS SOMENTE (SES)'!H49+'[2]ECONOMIAS SOMENTE (SAA)'!H49+'[2]ECONOMIAS SAA E SES'!H49</f>
        <v>1964</v>
      </c>
      <c r="J41" s="5">
        <f>'NUMERO DE ECONOMIAS SAA'!X41+'ECONOMIAS SOMENTE (SES)'!O41</f>
        <v>1984.5962546816481</v>
      </c>
      <c r="K41" s="5">
        <f>'NUMERO DE ECONOMIAS SAA'!Y41+'ECONOMIAS SOMENTE (SES)'!P41</f>
        <v>2005.192509363296</v>
      </c>
      <c r="L41" s="5">
        <f>'NUMERO DE ECONOMIAS SAA'!Z41+'ECONOMIAS SOMENTE (SES)'!Q41</f>
        <v>2025.0531835205993</v>
      </c>
      <c r="M41" s="5">
        <f>'NUMERO DE ECONOMIAS SAA'!AA41+'ECONOMIAS SOMENTE (SES)'!R41</f>
        <v>2044.1782771535586</v>
      </c>
    </row>
    <row r="42" spans="1:13" x14ac:dyDescent="0.25">
      <c r="A42" t="s">
        <v>255</v>
      </c>
      <c r="B42" s="1">
        <v>154</v>
      </c>
      <c r="C42" t="s">
        <v>256</v>
      </c>
      <c r="D42" s="14" t="s">
        <v>463</v>
      </c>
      <c r="E42" s="14" t="s">
        <v>460</v>
      </c>
      <c r="F42" s="5">
        <f>'[2]ECONOMIAS SOMENTE (SES)'!F50+'[2]ECONOMIAS SOMENTE (SAA)'!F50+'[2]ECONOMIAS SAA E SES'!F50</f>
        <v>2479</v>
      </c>
      <c r="G42" s="5">
        <f>'[2]ECONOMIAS SOMENTE (SES)'!G50+'[2]ECONOMIAS SOMENTE (SAA)'!G50+'[2]ECONOMIAS SAA E SES'!G50</f>
        <v>2538</v>
      </c>
      <c r="H42" s="5">
        <f>'[2]ECONOMIAS SOMENTE (SES)'!H50+'[2]ECONOMIAS SOMENTE (SAA)'!H50+'[2]ECONOMIAS SAA E SES'!H50</f>
        <v>2636</v>
      </c>
      <c r="J42" s="5">
        <f>'NUMERO DE ECONOMIAS SAA'!X42+'ECONOMIAS SOMENTE (SES)'!O42</f>
        <v>2664.4971904669637</v>
      </c>
      <c r="K42" s="5">
        <f>'NUMERO DE ECONOMIAS SAA'!Y42+'ECONOMIAS SOMENTE (SES)'!P42</f>
        <v>2692.0480527029649</v>
      </c>
      <c r="L42" s="5">
        <f>'NUMERO DE ECONOMIAS SAA'!Z42+'ECONOMIAS SOMENTE (SES)'!Q42</f>
        <v>2718.1794225925214</v>
      </c>
      <c r="M42" s="5">
        <f>'NUMERO DE ECONOMIAS SAA'!AA42+'ECONOMIAS SOMENTE (SES)'!R42</f>
        <v>2743.3107924820774</v>
      </c>
    </row>
    <row r="43" spans="1:13" x14ac:dyDescent="0.25">
      <c r="A43" t="s">
        <v>257</v>
      </c>
      <c r="B43" s="1">
        <v>401</v>
      </c>
      <c r="C43" t="s">
        <v>258</v>
      </c>
      <c r="D43" s="14" t="s">
        <v>464</v>
      </c>
      <c r="E43" s="14" t="s">
        <v>460</v>
      </c>
      <c r="F43" s="5">
        <f>'[2]ECONOMIAS SOMENTE (SES)'!F51+'[2]ECONOMIAS SOMENTE (SAA)'!F51+'[2]ECONOMIAS SAA E SES'!F51</f>
        <v>1419</v>
      </c>
      <c r="G43" s="5">
        <f>'[2]ECONOMIAS SOMENTE (SES)'!G51+'[2]ECONOMIAS SOMENTE (SAA)'!G51+'[2]ECONOMIAS SAA E SES'!G51</f>
        <v>1489</v>
      </c>
      <c r="H43" s="5">
        <f>'[2]ECONOMIAS SOMENTE (SES)'!H51+'[2]ECONOMIAS SOMENTE (SAA)'!H51+'[2]ECONOMIAS SAA E SES'!H51</f>
        <v>1516</v>
      </c>
      <c r="J43" s="5">
        <f>'NUMERO DE ECONOMIAS SAA'!X43+'ECONOMIAS SOMENTE (SES)'!O43</f>
        <v>1532.3362068965516</v>
      </c>
      <c r="K43" s="5">
        <f>'NUMERO DE ECONOMIAS SAA'!Y43+'ECONOMIAS SOMENTE (SES)'!P43</f>
        <v>1548.6724137931035</v>
      </c>
      <c r="L43" s="5">
        <f>'NUMERO DE ECONOMIAS SAA'!Z43+'ECONOMIAS SOMENTE (SES)'!Q43</f>
        <v>1564.1918103448274</v>
      </c>
      <c r="M43" s="5">
        <f>'NUMERO DE ECONOMIAS SAA'!AA43+'ECONOMIAS SOMENTE (SES)'!R43</f>
        <v>1578.894396551724</v>
      </c>
    </row>
    <row r="44" spans="1:13" x14ac:dyDescent="0.25">
      <c r="A44" t="s">
        <v>259</v>
      </c>
      <c r="B44" s="1">
        <v>331</v>
      </c>
      <c r="C44" t="s">
        <v>260</v>
      </c>
      <c r="D44" s="14" t="s">
        <v>463</v>
      </c>
      <c r="E44" s="14" t="s">
        <v>459</v>
      </c>
      <c r="F44" s="5">
        <f>'[2]ECONOMIAS SOMENTE (SES)'!F52+'[2]ECONOMIAS SOMENTE (SAA)'!F52+'[2]ECONOMIAS SAA E SES'!F52</f>
        <v>970</v>
      </c>
      <c r="G44" s="5">
        <f>'[2]ECONOMIAS SOMENTE (SES)'!G52+'[2]ECONOMIAS SOMENTE (SAA)'!G52+'[2]ECONOMIAS SAA E SES'!G52</f>
        <v>968</v>
      </c>
      <c r="H44" s="5">
        <f>'[2]ECONOMIAS SOMENTE (SES)'!H52+'[2]ECONOMIAS SOMENTE (SAA)'!H52+'[2]ECONOMIAS SAA E SES'!H52</f>
        <v>1023</v>
      </c>
      <c r="J44" s="5">
        <f>'NUMERO DE ECONOMIAS SAA'!X44+'ECONOMIAS SOMENTE (SES)'!O44</f>
        <v>1034.0269475747182</v>
      </c>
      <c r="K44" s="5">
        <f>'NUMERO DE ECONOMIAS SAA'!Y44+'ECONOMIAS SOMENTE (SES)'!P44</f>
        <v>1045.0538951494364</v>
      </c>
      <c r="L44" s="5">
        <f>'NUMERO DE ECONOMIAS SAA'!Z44+'ECONOMIAS SOMENTE (SES)'!Q44</f>
        <v>1055.0783929446347</v>
      </c>
      <c r="M44" s="5">
        <f>'NUMERO DE ECONOMIAS SAA'!AA44+'ECONOMIAS SOMENTE (SES)'!R44</f>
        <v>1065.1028907398331</v>
      </c>
    </row>
    <row r="45" spans="1:13" x14ac:dyDescent="0.25">
      <c r="A45" t="s">
        <v>31</v>
      </c>
      <c r="B45" s="1">
        <v>66</v>
      </c>
      <c r="C45" t="s">
        <v>261</v>
      </c>
      <c r="D45" s="14" t="s">
        <v>463</v>
      </c>
      <c r="E45" s="14" t="s">
        <v>459</v>
      </c>
      <c r="F45" s="5">
        <f>'[2]ECONOMIAS SOMENTE (SES)'!F53+'[2]ECONOMIAS SOMENTE (SAA)'!F53+'[2]ECONOMIAS SAA E SES'!F53</f>
        <v>2853</v>
      </c>
      <c r="G45" s="5">
        <f>'[2]ECONOMIAS SOMENTE (SES)'!G53+'[2]ECONOMIAS SOMENTE (SAA)'!G53+'[2]ECONOMIAS SAA E SES'!G53</f>
        <v>2871</v>
      </c>
      <c r="H45" s="5">
        <f>'[2]ECONOMIAS SOMENTE (SES)'!H53+'[2]ECONOMIAS SOMENTE (SAA)'!H53+'[2]ECONOMIAS SAA E SES'!H53</f>
        <v>2911</v>
      </c>
      <c r="J45" s="5">
        <f>'NUMERO DE ECONOMIAS SAA'!X45+'ECONOMIAS SOMENTE (SES)'!O45</f>
        <v>2942.1554211261055</v>
      </c>
      <c r="K45" s="5">
        <f>'NUMERO DE ECONOMIAS SAA'!Y45+'ECONOMIAS SOMENTE (SES)'!P45</f>
        <v>2972.8593144098031</v>
      </c>
      <c r="L45" s="5">
        <f>'NUMERO DE ECONOMIAS SAA'!Z45+'ECONOMIAS SOMENTE (SES)'!Q45</f>
        <v>3001.7570963238713</v>
      </c>
      <c r="M45" s="5">
        <f>'NUMERO DE ECONOMIAS SAA'!AA45+'ECONOMIAS SOMENTE (SES)'!R45</f>
        <v>3030.2033503955331</v>
      </c>
    </row>
    <row r="46" spans="1:13" x14ac:dyDescent="0.25">
      <c r="A46" t="s">
        <v>32</v>
      </c>
      <c r="B46" s="1">
        <v>155</v>
      </c>
      <c r="C46" t="s">
        <v>262</v>
      </c>
      <c r="D46" s="14" t="s">
        <v>463</v>
      </c>
      <c r="E46" s="14" t="s">
        <v>460</v>
      </c>
      <c r="F46" s="5">
        <f>'[2]ECONOMIAS SOMENTE (SES)'!F54+'[2]ECONOMIAS SOMENTE (SAA)'!F54+'[2]ECONOMIAS SAA E SES'!F54</f>
        <v>4382</v>
      </c>
      <c r="G46" s="5">
        <f>'[2]ECONOMIAS SOMENTE (SES)'!G54+'[2]ECONOMIAS SOMENTE (SAA)'!G54+'[2]ECONOMIAS SAA E SES'!G54</f>
        <v>4423</v>
      </c>
      <c r="H46" s="5">
        <f>'[2]ECONOMIAS SOMENTE (SES)'!H54+'[2]ECONOMIAS SOMENTE (SAA)'!H54+'[2]ECONOMIAS SAA E SES'!H54</f>
        <v>4455</v>
      </c>
      <c r="J46" s="5">
        <f>'NUMERO DE ECONOMIAS SAA'!X46+'ECONOMIAS SOMENTE (SES)'!O46</f>
        <v>4502.8896746817545</v>
      </c>
      <c r="K46" s="5">
        <f>'NUMERO DE ECONOMIAS SAA'!Y46+'ECONOMIAS SOMENTE (SES)'!P46</f>
        <v>4549.0990099009905</v>
      </c>
      <c r="L46" s="5">
        <f>'NUMERO DE ECONOMIAS SAA'!Z46+'ECONOMIAS SOMENTE (SES)'!Q46</f>
        <v>4594.048090523338</v>
      </c>
      <c r="M46" s="5">
        <f>'NUMERO DE ECONOMIAS SAA'!AA46+'ECONOMIAS SOMENTE (SES)'!R46</f>
        <v>4637.3168316831679</v>
      </c>
    </row>
    <row r="47" spans="1:13" x14ac:dyDescent="0.25">
      <c r="A47" t="s">
        <v>33</v>
      </c>
      <c r="B47" s="1">
        <v>125</v>
      </c>
      <c r="C47" t="s">
        <v>263</v>
      </c>
      <c r="D47" s="14" t="s">
        <v>463</v>
      </c>
      <c r="E47" s="14" t="s">
        <v>458</v>
      </c>
      <c r="F47" s="5">
        <f>'[2]ECONOMIAS SOMENTE (SES)'!F55+'[2]ECONOMIAS SOMENTE (SAA)'!F55+'[2]ECONOMIAS SAA E SES'!F55</f>
        <v>2834</v>
      </c>
      <c r="G47" s="5">
        <f>'[2]ECONOMIAS SOMENTE (SES)'!G55+'[2]ECONOMIAS SOMENTE (SAA)'!G55+'[2]ECONOMIAS SAA E SES'!G55</f>
        <v>2882</v>
      </c>
      <c r="H47" s="5">
        <f>'[2]ECONOMIAS SOMENTE (SES)'!H55+'[2]ECONOMIAS SOMENTE (SAA)'!H55+'[2]ECONOMIAS SAA E SES'!H55</f>
        <v>2903</v>
      </c>
      <c r="J47" s="5">
        <f>'NUMERO DE ECONOMIAS SAA'!X47+'ECONOMIAS SOMENTE (SES)'!O47</f>
        <v>2954.9885456438733</v>
      </c>
      <c r="K47" s="5">
        <f>'NUMERO DE ECONOMIAS SAA'!Y47+'ECONOMIAS SOMENTE (SES)'!P47</f>
        <v>2986.009718847622</v>
      </c>
      <c r="L47" s="5">
        <f>'NUMERO DE ECONOMIAS SAA'!Z47+'ECONOMIAS SOMENTE (SES)'!Q47</f>
        <v>3015.0635196112457</v>
      </c>
      <c r="M47" s="5">
        <f>'NUMERO DE ECONOMIAS SAA'!AA47+'ECONOMIAS SOMENTE (SES)'!R47</f>
        <v>3043.1499479347449</v>
      </c>
    </row>
    <row r="48" spans="1:13" x14ac:dyDescent="0.25">
      <c r="A48" t="s">
        <v>264</v>
      </c>
      <c r="B48" s="1">
        <v>59</v>
      </c>
      <c r="C48" t="s">
        <v>265</v>
      </c>
      <c r="D48" s="14" t="s">
        <v>464</v>
      </c>
      <c r="E48" s="14" t="s">
        <v>460</v>
      </c>
      <c r="F48" s="5">
        <f>'[2]ECONOMIAS SOMENTE (SES)'!F56+'[2]ECONOMIAS SOMENTE (SAA)'!F56+'[2]ECONOMIAS SAA E SES'!F56</f>
        <v>5648</v>
      </c>
      <c r="G48" s="5">
        <f>'[2]ECONOMIAS SOMENTE (SES)'!G56+'[2]ECONOMIAS SOMENTE (SAA)'!G56+'[2]ECONOMIAS SAA E SES'!G56</f>
        <v>5844</v>
      </c>
      <c r="H48" s="5">
        <f>'[2]ECONOMIAS SOMENTE (SES)'!H56+'[2]ECONOMIAS SOMENTE (SAA)'!H56+'[2]ECONOMIAS SAA E SES'!H56</f>
        <v>5942</v>
      </c>
      <c r="J48" s="5">
        <f>'NUMERO DE ECONOMIAS SAA'!X48+'ECONOMIAS SOMENTE (SES)'!O48</f>
        <v>6008.3270777479893</v>
      </c>
      <c r="K48" s="5">
        <f>'NUMERO DE ECONOMIAS SAA'!Y48+'ECONOMIAS SOMENTE (SES)'!P48</f>
        <v>6069.9696398811684</v>
      </c>
      <c r="L48" s="5">
        <f>'NUMERO DE ECONOMIAS SAA'!Z48+'ECONOMIAS SOMENTE (SES)'!Q48</f>
        <v>6130.5065574958335</v>
      </c>
      <c r="M48" s="5">
        <f>'NUMERO DE ECONOMIAS SAA'!AA48+'ECONOMIAS SOMENTE (SES)'!R48</f>
        <v>6187.9378305919863</v>
      </c>
    </row>
    <row r="49" spans="1:13" x14ac:dyDescent="0.25">
      <c r="A49" t="s">
        <v>266</v>
      </c>
      <c r="B49" s="1">
        <v>8</v>
      </c>
      <c r="C49" t="s">
        <v>267</v>
      </c>
      <c r="D49" s="14" t="s">
        <v>464</v>
      </c>
      <c r="E49" s="14" t="s">
        <v>460</v>
      </c>
      <c r="F49" s="5">
        <f>'[2]ECONOMIAS SOMENTE (SES)'!F57+'[2]ECONOMIAS SOMENTE (SAA)'!F57+'[2]ECONOMIAS SAA E SES'!F57</f>
        <v>6860</v>
      </c>
      <c r="G49" s="5">
        <f>'[2]ECONOMIAS SOMENTE (SES)'!G57+'[2]ECONOMIAS SOMENTE (SAA)'!G57+'[2]ECONOMIAS SAA E SES'!G57</f>
        <v>6942</v>
      </c>
      <c r="H49" s="5">
        <f>'[2]ECONOMIAS SOMENTE (SES)'!H57+'[2]ECONOMIAS SOMENTE (SAA)'!H57+'[2]ECONOMIAS SAA E SES'!H57</f>
        <v>7081</v>
      </c>
      <c r="J49" s="5">
        <f>'NUMERO DE ECONOMIAS SAA'!X49+'ECONOMIAS SOMENTE (SES)'!O49</f>
        <v>7156.5341517154529</v>
      </c>
      <c r="K49" s="5">
        <f>'NUMERO DE ECONOMIAS SAA'!Y49+'ECONOMIAS SOMENTE (SES)'!P49</f>
        <v>7229.8467107333954</v>
      </c>
      <c r="L49" s="5">
        <f>'NUMERO DE ECONOMIAS SAA'!Z49+'ECONOMIAS SOMENTE (SES)'!Q49</f>
        <v>7300.9376770538247</v>
      </c>
      <c r="M49" s="5">
        <f>'NUMERO DE ECONOMIAS SAA'!AA49+'ECONOMIAS SOMENTE (SES)'!R49</f>
        <v>7369.3627321372369</v>
      </c>
    </row>
    <row r="50" spans="1:13" x14ac:dyDescent="0.25">
      <c r="A50" t="s">
        <v>268</v>
      </c>
      <c r="B50" s="1">
        <v>343</v>
      </c>
      <c r="C50" t="s">
        <v>269</v>
      </c>
      <c r="D50" s="14" t="s">
        <v>465</v>
      </c>
      <c r="E50" s="14" t="s">
        <v>458</v>
      </c>
      <c r="F50" s="5">
        <f>'[2]ECONOMIAS SOMENTE (SES)'!F58+'[2]ECONOMIAS SOMENTE (SAA)'!F58+'[2]ECONOMIAS SAA E SES'!F58</f>
        <v>1280</v>
      </c>
      <c r="G50" s="5">
        <f>'[2]ECONOMIAS SOMENTE (SES)'!G58+'[2]ECONOMIAS SOMENTE (SAA)'!G58+'[2]ECONOMIAS SAA E SES'!G58</f>
        <v>1318</v>
      </c>
      <c r="H50" s="5">
        <f>'[2]ECONOMIAS SOMENTE (SES)'!H58+'[2]ECONOMIAS SOMENTE (SAA)'!H58+'[2]ECONOMIAS SAA E SES'!H58</f>
        <v>1356</v>
      </c>
      <c r="J50" s="5">
        <f>'NUMERO DE ECONOMIAS SAA'!X50+'ECONOMIAS SOMENTE (SES)'!O50</f>
        <v>1370.3949044585988</v>
      </c>
      <c r="K50" s="5">
        <f>'NUMERO DE ECONOMIAS SAA'!Y50+'ECONOMIAS SOMENTE (SES)'!P50</f>
        <v>1384.7898089171974</v>
      </c>
      <c r="L50" s="5">
        <f>'NUMERO DE ECONOMIAS SAA'!Z50+'ECONOMIAS SOMENTE (SES)'!Q50</f>
        <v>1398.6089171974522</v>
      </c>
      <c r="M50" s="5">
        <f>'NUMERO DE ECONOMIAS SAA'!AA50+'ECONOMIAS SOMENTE (SES)'!R50</f>
        <v>1411.8522292993632</v>
      </c>
    </row>
    <row r="51" spans="1:13" x14ac:dyDescent="0.25">
      <c r="A51" t="s">
        <v>270</v>
      </c>
      <c r="B51" s="1">
        <v>157</v>
      </c>
      <c r="C51" t="s">
        <v>271</v>
      </c>
      <c r="D51" s="14" t="s">
        <v>463</v>
      </c>
      <c r="E51" s="14" t="s">
        <v>460</v>
      </c>
      <c r="F51" s="5">
        <f>'[2]ECONOMIAS SOMENTE (SES)'!F59+'[2]ECONOMIAS SOMENTE (SAA)'!F59+'[2]ECONOMIAS SAA E SES'!F59</f>
        <v>1385</v>
      </c>
      <c r="G51" s="5">
        <f>'[2]ECONOMIAS SOMENTE (SES)'!G59+'[2]ECONOMIAS SOMENTE (SAA)'!G59+'[2]ECONOMIAS SAA E SES'!G59</f>
        <v>1390</v>
      </c>
      <c r="H51" s="5">
        <f>'[2]ECONOMIAS SOMENTE (SES)'!H59+'[2]ECONOMIAS SOMENTE (SAA)'!H59+'[2]ECONOMIAS SAA E SES'!H59</f>
        <v>1417</v>
      </c>
      <c r="J51" s="5">
        <f>'NUMERO DE ECONOMIAS SAA'!X51+'ECONOMIAS SOMENTE (SES)'!O51</f>
        <v>1431.9374772809886</v>
      </c>
      <c r="K51" s="5">
        <f>'NUMERO DE ECONOMIAS SAA'!Y51+'ECONOMIAS SOMENTE (SES)'!P51</f>
        <v>1446.8749545619773</v>
      </c>
      <c r="L51" s="5">
        <f>'NUMERO DE ECONOMIAS SAA'!Z51+'ECONOMIAS SOMENTE (SES)'!Q51</f>
        <v>1461.2973464194838</v>
      </c>
      <c r="M51" s="5">
        <f>'NUMERO DE ECONOMIAS SAA'!AA51+'ECONOMIAS SOMENTE (SES)'!R51</f>
        <v>1474.6895674300256</v>
      </c>
    </row>
    <row r="52" spans="1:13" x14ac:dyDescent="0.25">
      <c r="A52" t="s">
        <v>272</v>
      </c>
      <c r="B52" s="1">
        <v>314</v>
      </c>
      <c r="C52" t="s">
        <v>273</v>
      </c>
      <c r="D52" s="14" t="s">
        <v>463</v>
      </c>
      <c r="E52" s="14" t="s">
        <v>459</v>
      </c>
      <c r="F52" s="5">
        <f>'[2]ECONOMIAS SOMENTE (SES)'!F60+'[2]ECONOMIAS SOMENTE (SAA)'!F60+'[2]ECONOMIAS SAA E SES'!F60</f>
        <v>1369</v>
      </c>
      <c r="G52" s="5">
        <f>'[2]ECONOMIAS SOMENTE (SES)'!G60+'[2]ECONOMIAS SOMENTE (SAA)'!G60+'[2]ECONOMIAS SAA E SES'!G60</f>
        <v>1383</v>
      </c>
      <c r="H52" s="5">
        <f>'[2]ECONOMIAS SOMENTE (SES)'!H60+'[2]ECONOMIAS SOMENTE (SAA)'!H60+'[2]ECONOMIAS SAA E SES'!H60</f>
        <v>1402</v>
      </c>
      <c r="J52" s="5">
        <f>'NUMERO DE ECONOMIAS SAA'!X52+'ECONOMIAS SOMENTE (SES)'!O52</f>
        <v>1417.4196277495769</v>
      </c>
      <c r="K52" s="5">
        <f>'NUMERO DE ECONOMIAS SAA'!Y52+'ECONOMIAS SOMENTE (SES)'!P52</f>
        <v>1431.6531302876479</v>
      </c>
      <c r="L52" s="5">
        <f>'NUMERO DE ECONOMIAS SAA'!Z52+'ECONOMIAS SOMENTE (SES)'!Q52</f>
        <v>1445.8866328257191</v>
      </c>
      <c r="M52" s="5">
        <f>'NUMERO DE ECONOMIAS SAA'!AA52+'ECONOMIAS SOMENTE (SES)'!R52</f>
        <v>1459.5270727580373</v>
      </c>
    </row>
    <row r="53" spans="1:13" x14ac:dyDescent="0.25">
      <c r="A53" t="s">
        <v>34</v>
      </c>
      <c r="B53" s="1">
        <v>100</v>
      </c>
      <c r="C53" t="s">
        <v>274</v>
      </c>
      <c r="D53" s="14" t="s">
        <v>463</v>
      </c>
      <c r="E53" s="14" t="s">
        <v>459</v>
      </c>
      <c r="F53" s="5">
        <f>'[2]ECONOMIAS SOMENTE (SES)'!F61+'[2]ECONOMIAS SOMENTE (SAA)'!F61+'[2]ECONOMIAS SAA E SES'!F61</f>
        <v>4878</v>
      </c>
      <c r="G53" s="5">
        <f>'[2]ECONOMIAS SOMENTE (SES)'!G61+'[2]ECONOMIAS SOMENTE (SAA)'!G61+'[2]ECONOMIAS SAA E SES'!G61</f>
        <v>5053</v>
      </c>
      <c r="H53" s="5">
        <f>'[2]ECONOMIAS SOMENTE (SES)'!H61+'[2]ECONOMIAS SOMENTE (SAA)'!H61+'[2]ECONOMIAS SAA E SES'!H61</f>
        <v>5242</v>
      </c>
      <c r="J53" s="5">
        <f>'NUMERO DE ECONOMIAS SAA'!X53+'ECONOMIAS SOMENTE (SES)'!O53</f>
        <v>5297.9337893296852</v>
      </c>
      <c r="K53" s="5">
        <f>'NUMERO DE ECONOMIAS SAA'!Y53+'ECONOMIAS SOMENTE (SES)'!P53</f>
        <v>5352.4333789329685</v>
      </c>
      <c r="L53" s="5">
        <f>'NUMERO DE ECONOMIAS SAA'!Z53+'ECONOMIAS SOMENTE (SES)'!Q53</f>
        <v>5405.4987688098499</v>
      </c>
      <c r="M53" s="5">
        <f>'NUMERO DE ECONOMIAS SAA'!AA53+'ECONOMIAS SOMENTE (SES)'!R53</f>
        <v>5456.6518923848607</v>
      </c>
    </row>
    <row r="54" spans="1:13" x14ac:dyDescent="0.25">
      <c r="A54" t="s">
        <v>35</v>
      </c>
      <c r="B54" s="1">
        <v>115</v>
      </c>
      <c r="C54" t="s">
        <v>275</v>
      </c>
      <c r="D54" s="14" t="s">
        <v>463</v>
      </c>
      <c r="E54" s="14" t="s">
        <v>459</v>
      </c>
      <c r="F54" s="5">
        <f>'[2]ECONOMIAS SOMENTE (SES)'!F62+'[2]ECONOMIAS SOMENTE (SAA)'!F62+'[2]ECONOMIAS SAA E SES'!F62</f>
        <v>2739</v>
      </c>
      <c r="G54" s="5">
        <f>'[2]ECONOMIAS SOMENTE (SES)'!G62+'[2]ECONOMIAS SOMENTE (SAA)'!G62+'[2]ECONOMIAS SAA E SES'!G62</f>
        <v>2798</v>
      </c>
      <c r="H54" s="5">
        <f>'[2]ECONOMIAS SOMENTE (SES)'!H62+'[2]ECONOMIAS SOMENTE (SAA)'!H62+'[2]ECONOMIAS SAA E SES'!H62</f>
        <v>2865</v>
      </c>
      <c r="J54" s="5">
        <f>'NUMERO DE ECONOMIAS SAA'!X54+'ECONOMIAS SOMENTE (SES)'!O54</f>
        <v>2895.6417112299459</v>
      </c>
      <c r="K54" s="5">
        <f>'NUMERO DE ECONOMIAS SAA'!Y54+'ECONOMIAS SOMENTE (SES)'!P54</f>
        <v>2925.3258689839568</v>
      </c>
      <c r="L54" s="5">
        <f>'NUMERO DE ECONOMIAS SAA'!Z54+'ECONOMIAS SOMENTE (SES)'!Q54</f>
        <v>2954.0524732620311</v>
      </c>
      <c r="M54" s="5">
        <f>'NUMERO DE ECONOMIAS SAA'!AA54+'ECONOMIAS SOMENTE (SES)'!R54</f>
        <v>2981.8215240641707</v>
      </c>
    </row>
    <row r="55" spans="1:13" x14ac:dyDescent="0.25">
      <c r="A55" t="s">
        <v>36</v>
      </c>
      <c r="B55" s="1">
        <v>311</v>
      </c>
      <c r="C55" t="s">
        <v>276</v>
      </c>
      <c r="D55" s="14" t="s">
        <v>465</v>
      </c>
      <c r="E55" s="14" t="s">
        <v>458</v>
      </c>
      <c r="F55" s="5">
        <f>'[2]ECONOMIAS SOMENTE (SES)'!F63+'[2]ECONOMIAS SOMENTE (SAA)'!F63+'[2]ECONOMIAS SAA E SES'!F63</f>
        <v>2776</v>
      </c>
      <c r="G55" s="5">
        <f>'[2]ECONOMIAS SOMENTE (SES)'!G63+'[2]ECONOMIAS SOMENTE (SAA)'!G63+'[2]ECONOMIAS SAA E SES'!G63</f>
        <v>2850</v>
      </c>
      <c r="H55" s="5">
        <f>'[2]ECONOMIAS SOMENTE (SES)'!H63+'[2]ECONOMIAS SOMENTE (SAA)'!H63+'[2]ECONOMIAS SAA E SES'!H63</f>
        <v>2898</v>
      </c>
      <c r="J55" s="5">
        <f>'NUMERO DE ECONOMIAS SAA'!X55+'ECONOMIAS SOMENTE (SES)'!O55</f>
        <v>2929.0145547945208</v>
      </c>
      <c r="K55" s="5">
        <f>'NUMERO DE ECONOMIAS SAA'!Y55+'ECONOMIAS SOMENTE (SES)'!P55</f>
        <v>2959.2020547945203</v>
      </c>
      <c r="L55" s="5">
        <f>'NUMERO DE ECONOMIAS SAA'!Z55+'ECONOMIAS SOMENTE (SES)'!Q55</f>
        <v>2988.1489726027398</v>
      </c>
      <c r="M55" s="5">
        <f>'NUMERO DE ECONOMIAS SAA'!AA55+'ECONOMIAS SOMENTE (SES)'!R55</f>
        <v>3016.2688356164385</v>
      </c>
    </row>
    <row r="56" spans="1:13" x14ac:dyDescent="0.25">
      <c r="A56" t="s">
        <v>37</v>
      </c>
      <c r="B56" s="1">
        <v>50</v>
      </c>
      <c r="C56" t="s">
        <v>277</v>
      </c>
      <c r="D56" s="14" t="s">
        <v>463</v>
      </c>
      <c r="E56" s="14" t="s">
        <v>459</v>
      </c>
      <c r="F56" s="5">
        <f>'[2]ECONOMIAS SOMENTE (SES)'!F64+'[2]ECONOMIAS SOMENTE (SAA)'!F64+'[2]ECONOMIAS SAA E SES'!F64</f>
        <v>8852</v>
      </c>
      <c r="G56" s="5">
        <f>'[2]ECONOMIAS SOMENTE (SES)'!G64+'[2]ECONOMIAS SOMENTE (SAA)'!G64+'[2]ECONOMIAS SAA E SES'!G64</f>
        <v>9035</v>
      </c>
      <c r="H56" s="5">
        <f>'[2]ECONOMIAS SOMENTE (SES)'!H64+'[2]ECONOMIAS SOMENTE (SAA)'!H64+'[2]ECONOMIAS SAA E SES'!H64</f>
        <v>9169</v>
      </c>
      <c r="J56" s="5">
        <f>'NUMERO DE ECONOMIAS SAA'!X56+'ECONOMIAS SOMENTE (SES)'!O56</f>
        <v>9275.4852970795564</v>
      </c>
      <c r="K56" s="5">
        <f>'NUMERO DE ECONOMIAS SAA'!Y56+'ECONOMIAS SOMENTE (SES)'!P56</f>
        <v>9370.3262839879153</v>
      </c>
      <c r="L56" s="5">
        <f>'NUMERO DE ECONOMIAS SAA'!Z56+'ECONOMIAS SOMENTE (SES)'!Q56</f>
        <v>9463.4340382678729</v>
      </c>
      <c r="M56" s="5">
        <f>'NUMERO DE ECONOMIAS SAA'!AA56+'ECONOMIAS SOMENTE (SES)'!R56</f>
        <v>9552.3530211480356</v>
      </c>
    </row>
    <row r="57" spans="1:13" x14ac:dyDescent="0.25">
      <c r="A57" t="s">
        <v>38</v>
      </c>
      <c r="B57" s="1">
        <v>356</v>
      </c>
      <c r="C57" t="s">
        <v>278</v>
      </c>
      <c r="D57" s="14" t="s">
        <v>463</v>
      </c>
      <c r="E57" s="14" t="s">
        <v>458</v>
      </c>
      <c r="F57" s="5">
        <f>'[2]ECONOMIAS SOMENTE (SES)'!F65+'[2]ECONOMIAS SOMENTE (SAA)'!F65+'[2]ECONOMIAS SAA E SES'!F65</f>
        <v>1646</v>
      </c>
      <c r="G57" s="5">
        <f>'[2]ECONOMIAS SOMENTE (SES)'!G65+'[2]ECONOMIAS SOMENTE (SAA)'!G65+'[2]ECONOMIAS SAA E SES'!G65</f>
        <v>1664</v>
      </c>
      <c r="H57" s="5">
        <f>'[2]ECONOMIAS SOMENTE (SES)'!H65+'[2]ECONOMIAS SOMENTE (SAA)'!H65+'[2]ECONOMIAS SAA E SES'!H65</f>
        <v>1720</v>
      </c>
      <c r="J57" s="5">
        <f>'NUMERO DE ECONOMIAS SAA'!X57+'ECONOMIAS SOMENTE (SES)'!O57</f>
        <v>1738.7072715972654</v>
      </c>
      <c r="K57" s="5">
        <f>'NUMERO DE ECONOMIAS SAA'!Y57+'ECONOMIAS SOMENTE (SES)'!P57</f>
        <v>1756.3455562461156</v>
      </c>
      <c r="L57" s="5">
        <f>'NUMERO DE ECONOMIAS SAA'!Z57+'ECONOMIAS SOMENTE (SES)'!Q57</f>
        <v>1773.9838408949656</v>
      </c>
      <c r="M57" s="5">
        <f>'NUMERO DE ECONOMIAS SAA'!AA57+'ECONOMIAS SOMENTE (SES)'!R57</f>
        <v>1790.5531385954007</v>
      </c>
    </row>
    <row r="58" spans="1:13" x14ac:dyDescent="0.25">
      <c r="A58" t="s">
        <v>39</v>
      </c>
      <c r="B58" s="1">
        <v>81</v>
      </c>
      <c r="C58" t="s">
        <v>279</v>
      </c>
      <c r="D58" s="14" t="s">
        <v>463</v>
      </c>
      <c r="E58" s="14" t="s">
        <v>458</v>
      </c>
      <c r="F58" s="5">
        <f>'[2]ECONOMIAS SOMENTE (SES)'!F66+'[2]ECONOMIAS SOMENTE (SAA)'!F66+'[2]ECONOMIAS SAA E SES'!F66</f>
        <v>3534</v>
      </c>
      <c r="G58" s="5">
        <f>'[2]ECONOMIAS SOMENTE (SES)'!G66+'[2]ECONOMIAS SOMENTE (SAA)'!G66+'[2]ECONOMIAS SAA E SES'!G66</f>
        <v>3568</v>
      </c>
      <c r="H58" s="5">
        <f>'[2]ECONOMIAS SOMENTE (SES)'!H66+'[2]ECONOMIAS SOMENTE (SAA)'!H66+'[2]ECONOMIAS SAA E SES'!H66</f>
        <v>3702</v>
      </c>
      <c r="J58" s="5">
        <f>'NUMERO DE ECONOMIAS SAA'!X58+'ECONOMIAS SOMENTE (SES)'!O58</f>
        <v>3741.8064516129034</v>
      </c>
      <c r="K58" s="5">
        <f>'NUMERO DE ECONOMIAS SAA'!Y58+'ECONOMIAS SOMENTE (SES)'!P58</f>
        <v>3780.3148667601681</v>
      </c>
      <c r="L58" s="5">
        <f>'NUMERO DE ECONOMIAS SAA'!Z58+'ECONOMIAS SOMENTE (SES)'!Q58</f>
        <v>3817.5252454417951</v>
      </c>
      <c r="M58" s="5">
        <f>'NUMERO DE ECONOMIAS SAA'!AA58+'ECONOMIAS SOMENTE (SES)'!R58</f>
        <v>3853.4375876577838</v>
      </c>
    </row>
    <row r="59" spans="1:13" x14ac:dyDescent="0.25">
      <c r="A59" t="s">
        <v>40</v>
      </c>
      <c r="B59" s="1">
        <v>307</v>
      </c>
      <c r="C59" t="s">
        <v>280</v>
      </c>
      <c r="D59" s="14" t="s">
        <v>463</v>
      </c>
      <c r="E59" s="14" t="s">
        <v>460</v>
      </c>
      <c r="F59" s="5">
        <f>'[2]ECONOMIAS SOMENTE (SES)'!F67+'[2]ECONOMIAS SOMENTE (SAA)'!F67+'[2]ECONOMIAS SAA E SES'!F67</f>
        <v>1407</v>
      </c>
      <c r="G59" s="5">
        <f>'[2]ECONOMIAS SOMENTE (SES)'!G67+'[2]ECONOMIAS SOMENTE (SAA)'!G67+'[2]ECONOMIAS SAA E SES'!G67</f>
        <v>1439</v>
      </c>
      <c r="H59" s="5">
        <f>'[2]ECONOMIAS SOMENTE (SES)'!H67+'[2]ECONOMIAS SOMENTE (SAA)'!H67+'[2]ECONOMIAS SAA E SES'!H67</f>
        <v>1439</v>
      </c>
      <c r="J59" s="5">
        <f>'NUMERO DE ECONOMIAS SAA'!X59+'ECONOMIAS SOMENTE (SES)'!O59</f>
        <v>1454.5170261066969</v>
      </c>
      <c r="K59" s="5">
        <f>'NUMERO DE ECONOMIAS SAA'!Y59+'ECONOMIAS SOMENTE (SES)'!P59</f>
        <v>1469.6257094211123</v>
      </c>
      <c r="L59" s="5">
        <f>'NUMERO DE ECONOMIAS SAA'!Z59+'ECONOMIAS SOMENTE (SES)'!Q59</f>
        <v>1483.917707150965</v>
      </c>
      <c r="M59" s="5">
        <f>'NUMERO DE ECONOMIAS SAA'!AA59+'ECONOMIAS SOMENTE (SES)'!R59</f>
        <v>1497.8013620885358</v>
      </c>
    </row>
    <row r="60" spans="1:13" x14ac:dyDescent="0.25">
      <c r="A60" t="s">
        <v>41</v>
      </c>
      <c r="B60" s="1">
        <v>58</v>
      </c>
      <c r="C60" t="s">
        <v>281</v>
      </c>
      <c r="D60" s="14" t="s">
        <v>465</v>
      </c>
      <c r="E60" s="14" t="s">
        <v>458</v>
      </c>
      <c r="F60" s="5">
        <f>'[2]ECONOMIAS SOMENTE (SES)'!F68+'[2]ECONOMIAS SOMENTE (SAA)'!F68+'[2]ECONOMIAS SAA E SES'!F68</f>
        <v>2011</v>
      </c>
      <c r="G60" s="5">
        <f>'[2]ECONOMIAS SOMENTE (SES)'!G68+'[2]ECONOMIAS SOMENTE (SAA)'!G68+'[2]ECONOMIAS SAA E SES'!G68</f>
        <v>2048</v>
      </c>
      <c r="H60" s="5">
        <f>'[2]ECONOMIAS SOMENTE (SES)'!H68+'[2]ECONOMIAS SOMENTE (SAA)'!H68+'[2]ECONOMIAS SAA E SES'!H68</f>
        <v>2092</v>
      </c>
      <c r="J60" s="5">
        <f>'NUMERO DE ECONOMIAS SAA'!X60+'ECONOMIAS SOMENTE (SES)'!O60</f>
        <v>2114.489366674457</v>
      </c>
      <c r="K60" s="5">
        <f>'NUMERO DE ECONOMIAS SAA'!Y60+'ECONOMIAS SOMENTE (SES)'!P60</f>
        <v>2136.4898340733816</v>
      </c>
      <c r="L60" s="5">
        <f>'NUMERO DE ECONOMIAS SAA'!Z60+'ECONOMIAS SOMENTE (SES)'!Q60</f>
        <v>2157.5125029212436</v>
      </c>
      <c r="M60" s="5">
        <f>'NUMERO DE ECONOMIAS SAA'!AA60+'ECONOMIAS SOMENTE (SES)'!R60</f>
        <v>2178.0462724935737</v>
      </c>
    </row>
    <row r="61" spans="1:13" x14ac:dyDescent="0.25">
      <c r="A61" t="s">
        <v>42</v>
      </c>
      <c r="B61" s="1">
        <v>158</v>
      </c>
      <c r="C61" t="s">
        <v>282</v>
      </c>
      <c r="D61" s="14" t="s">
        <v>463</v>
      </c>
      <c r="E61" s="14" t="s">
        <v>459</v>
      </c>
      <c r="F61" s="5">
        <f>'[2]ECONOMIAS SOMENTE (SES)'!F69+'[2]ECONOMIAS SOMENTE (SAA)'!F69+'[2]ECONOMIAS SAA E SES'!F69</f>
        <v>3102</v>
      </c>
      <c r="G61" s="5">
        <f>'[2]ECONOMIAS SOMENTE (SES)'!G69+'[2]ECONOMIAS SOMENTE (SAA)'!G69+'[2]ECONOMIAS SAA E SES'!G69</f>
        <v>3161</v>
      </c>
      <c r="H61" s="5">
        <f>'[2]ECONOMIAS SOMENTE (SES)'!H69+'[2]ECONOMIAS SOMENTE (SAA)'!H69+'[2]ECONOMIAS SAA E SES'!H69</f>
        <v>3248</v>
      </c>
      <c r="J61" s="5">
        <f>'NUMERO DE ECONOMIAS SAA'!X61+'ECONOMIAS SOMENTE (SES)'!O61</f>
        <v>3283.3839218632606</v>
      </c>
      <c r="K61" s="5">
        <f>'NUMERO DE ECONOMIAS SAA'!Y61+'ECONOMIAS SOMENTE (SES)'!P61</f>
        <v>3316.9376408715252</v>
      </c>
      <c r="L61" s="5">
        <f>'NUMERO DE ECONOMIAS SAA'!Z61+'ECONOMIAS SOMENTE (SES)'!Q61</f>
        <v>3349.2712246431256</v>
      </c>
      <c r="M61" s="5">
        <f>'NUMERO DE ECONOMIAS SAA'!AA61+'ECONOMIAS SOMENTE (SES)'!R61</f>
        <v>3380.9947407963937</v>
      </c>
    </row>
    <row r="62" spans="1:13" x14ac:dyDescent="0.25">
      <c r="A62" t="s">
        <v>43</v>
      </c>
      <c r="B62" s="1">
        <v>56</v>
      </c>
      <c r="C62" t="s">
        <v>283</v>
      </c>
      <c r="D62" s="14" t="s">
        <v>463</v>
      </c>
      <c r="E62" s="14" t="s">
        <v>458</v>
      </c>
      <c r="F62" s="5">
        <f>'[2]ECONOMIAS SOMENTE (SES)'!F70+'[2]ECONOMIAS SOMENTE (SAA)'!F70+'[2]ECONOMIAS SAA E SES'!F70</f>
        <v>11046</v>
      </c>
      <c r="G62" s="5">
        <f>'[2]ECONOMIAS SOMENTE (SES)'!G70+'[2]ECONOMIAS SOMENTE (SAA)'!G70+'[2]ECONOMIAS SAA E SES'!G70</f>
        <v>11309</v>
      </c>
      <c r="H62" s="5">
        <f>'[2]ECONOMIAS SOMENTE (SES)'!H70+'[2]ECONOMIAS SOMENTE (SAA)'!H70+'[2]ECONOMIAS SAA E SES'!H70</f>
        <v>11547</v>
      </c>
      <c r="J62" s="5">
        <f>'NUMERO DE ECONOMIAS SAA'!X62+'ECONOMIAS SOMENTE (SES)'!O62</f>
        <v>11675.967764479778</v>
      </c>
      <c r="K62" s="5">
        <f>'NUMERO DE ECONOMIAS SAA'!Y62+'ECONOMIAS SOMENTE (SES)'!P62</f>
        <v>11795.936577269156</v>
      </c>
      <c r="L62" s="5">
        <f>'NUMERO DE ECONOMIAS SAA'!Z62+'ECONOMIAS SOMENTE (SES)'!Q62</f>
        <v>11911.906438368134</v>
      </c>
      <c r="M62" s="5">
        <f>'NUMERO DE ECONOMIAS SAA'!AA62+'ECONOMIAS SOMENTE (SES)'!R62</f>
        <v>12024.377216738014</v>
      </c>
    </row>
    <row r="63" spans="1:13" x14ac:dyDescent="0.25">
      <c r="A63" t="s">
        <v>44</v>
      </c>
      <c r="B63" s="1">
        <v>270</v>
      </c>
      <c r="C63" t="s">
        <v>284</v>
      </c>
      <c r="D63" s="14" t="s">
        <v>463</v>
      </c>
      <c r="E63" s="14" t="s">
        <v>460</v>
      </c>
      <c r="F63" s="5">
        <f>'[2]ECONOMIAS SOMENTE (SES)'!F71+'[2]ECONOMIAS SOMENTE (SAA)'!F71+'[2]ECONOMIAS SAA E SES'!F71</f>
        <v>3428</v>
      </c>
      <c r="G63" s="5">
        <f>'[2]ECONOMIAS SOMENTE (SES)'!G71+'[2]ECONOMIAS SOMENTE (SAA)'!G71+'[2]ECONOMIAS SAA E SES'!G71</f>
        <v>3490</v>
      </c>
      <c r="H63" s="5">
        <f>'[2]ECONOMIAS SOMENTE (SES)'!H71+'[2]ECONOMIAS SOMENTE (SAA)'!H71+'[2]ECONOMIAS SAA E SES'!H71</f>
        <v>3526</v>
      </c>
      <c r="J63" s="5">
        <f>'NUMERO DE ECONOMIAS SAA'!X63+'ECONOMIAS SOMENTE (SES)'!O63</f>
        <v>3564.1244886031559</v>
      </c>
      <c r="K63" s="5">
        <f>'NUMERO DE ECONOMIAS SAA'!Y63+'ECONOMIAS SOMENTE (SES)'!P63</f>
        <v>3600.7033898305081</v>
      </c>
      <c r="L63" s="5">
        <f>'NUMERO DE ECONOMIAS SAA'!Z63+'ECONOMIAS SOMENTE (SES)'!Q63</f>
        <v>3635.7367036820569</v>
      </c>
      <c r="M63" s="5">
        <f>'NUMERO DE ECONOMIAS SAA'!AA63+'ECONOMIAS SOMENTE (SES)'!R63</f>
        <v>3670.2548217416715</v>
      </c>
    </row>
    <row r="64" spans="1:13" x14ac:dyDescent="0.25">
      <c r="A64" t="s">
        <v>45</v>
      </c>
      <c r="B64" s="1">
        <v>281</v>
      </c>
      <c r="C64" t="s">
        <v>285</v>
      </c>
      <c r="D64" s="14" t="s">
        <v>463</v>
      </c>
      <c r="E64" s="14" t="s">
        <v>459</v>
      </c>
      <c r="F64" s="5">
        <f>'[2]ECONOMIAS SOMENTE (SES)'!F72+'[2]ECONOMIAS SOMENTE (SAA)'!F72+'[2]ECONOMIAS SAA E SES'!F72</f>
        <v>39577</v>
      </c>
      <c r="G64" s="5">
        <f>'[2]ECONOMIAS SOMENTE (SES)'!G72+'[2]ECONOMIAS SOMENTE (SAA)'!G72+'[2]ECONOMIAS SAA E SES'!G72</f>
        <v>40514</v>
      </c>
      <c r="H64" s="5">
        <f>'[2]ECONOMIAS SOMENTE (SES)'!H72+'[2]ECONOMIAS SOMENTE (SAA)'!H72+'[2]ECONOMIAS SAA E SES'!H72</f>
        <v>41861</v>
      </c>
      <c r="J64" s="5">
        <f>'NUMERO DE ECONOMIAS SAA'!X64+'ECONOMIAS SOMENTE (SES)'!O64</f>
        <v>42317.131185562641</v>
      </c>
      <c r="K64" s="5">
        <f>'NUMERO DE ECONOMIAS SAA'!Y64+'ECONOMIAS SOMENTE (SES)'!P64</f>
        <v>42754.094194924575</v>
      </c>
      <c r="L64" s="5">
        <f>'NUMERO DE ECONOMIAS SAA'!Z64+'ECONOMIAS SOMENTE (SES)'!Q64</f>
        <v>43175.889028085796</v>
      </c>
      <c r="M64" s="5">
        <f>'NUMERO DE ECONOMIAS SAA'!AA64+'ECONOMIAS SOMENTE (SES)'!R64</f>
        <v>43585.224093856326</v>
      </c>
    </row>
    <row r="65" spans="1:13" x14ac:dyDescent="0.25">
      <c r="A65" t="s">
        <v>46</v>
      </c>
      <c r="B65" s="1">
        <v>276</v>
      </c>
      <c r="C65" t="s">
        <v>286</v>
      </c>
      <c r="D65" s="14" t="s">
        <v>463</v>
      </c>
      <c r="E65" s="14" t="s">
        <v>459</v>
      </c>
      <c r="F65" s="5">
        <f>'[2]ECONOMIAS SOMENTE (SES)'!F73+'[2]ECONOMIAS SOMENTE (SAA)'!F73+'[2]ECONOMIAS SAA E SES'!F73</f>
        <v>7637</v>
      </c>
      <c r="G65" s="5">
        <f>'[2]ECONOMIAS SOMENTE (SES)'!G73+'[2]ECONOMIAS SOMENTE (SAA)'!G73+'[2]ECONOMIAS SAA E SES'!G73</f>
        <v>7733</v>
      </c>
      <c r="H65" s="5">
        <f>'[2]ECONOMIAS SOMENTE (SES)'!H73+'[2]ECONOMIAS SOMENTE (SAA)'!H73+'[2]ECONOMIAS SAA E SES'!H73</f>
        <v>7900</v>
      </c>
      <c r="J65" s="5">
        <f>'NUMERO DE ECONOMIAS SAA'!X65+'ECONOMIAS SOMENTE (SES)'!O65</f>
        <v>7984.3763417775872</v>
      </c>
      <c r="K65" s="5">
        <f>'NUMERO DE ECONOMIAS SAA'!Y65+'ECONOMIAS SOMENTE (SES)'!P65</f>
        <v>8066.6326749677974</v>
      </c>
      <c r="L65" s="5">
        <f>'NUMERO DE ECONOMIAS SAA'!Z65+'ECONOMIAS SOMENTE (SES)'!Q65</f>
        <v>8146.3449978531553</v>
      </c>
      <c r="M65" s="5">
        <f>'NUMERO DE ECONOMIAS SAA'!AA65+'ECONOMIAS SOMENTE (SES)'!R65</f>
        <v>8223.0893087161876</v>
      </c>
    </row>
    <row r="66" spans="1:13" x14ac:dyDescent="0.25">
      <c r="A66" t="s">
        <v>47</v>
      </c>
      <c r="B66" s="1">
        <v>160</v>
      </c>
      <c r="C66" t="s">
        <v>287</v>
      </c>
      <c r="D66" s="14" t="s">
        <v>463</v>
      </c>
      <c r="E66" s="14" t="s">
        <v>460</v>
      </c>
      <c r="F66" s="5">
        <f>'[2]ECONOMIAS SOMENTE (SES)'!F74+'[2]ECONOMIAS SOMENTE (SAA)'!F74+'[2]ECONOMIAS SAA E SES'!F74</f>
        <v>954</v>
      </c>
      <c r="G66" s="5">
        <f>'[2]ECONOMIAS SOMENTE (SES)'!G74+'[2]ECONOMIAS SOMENTE (SAA)'!G74+'[2]ECONOMIAS SAA E SES'!G74</f>
        <v>970</v>
      </c>
      <c r="H66" s="5">
        <f>'[2]ECONOMIAS SOMENTE (SES)'!H74+'[2]ECONOMIAS SOMENTE (SAA)'!H74+'[2]ECONOMIAS SAA E SES'!H74</f>
        <v>977</v>
      </c>
      <c r="J66" s="5">
        <f>'NUMERO DE ECONOMIAS SAA'!X66+'ECONOMIAS SOMENTE (SES)'!O66</f>
        <v>987.60675512665864</v>
      </c>
      <c r="K66" s="5">
        <f>'NUMERO DE ECONOMIAS SAA'!Y66+'ECONOMIAS SOMENTE (SES)'!P66</f>
        <v>997.62424607961395</v>
      </c>
      <c r="L66" s="5">
        <f>'NUMERO DE ECONOMIAS SAA'!Z66+'ECONOMIAS SOMENTE (SES)'!Q66</f>
        <v>1007.6417370325694</v>
      </c>
      <c r="M66" s="5">
        <f>'NUMERO DE ECONOMIAS SAA'!AA66+'ECONOMIAS SOMENTE (SES)'!R66</f>
        <v>1017.0699638118215</v>
      </c>
    </row>
    <row r="67" spans="1:13" x14ac:dyDescent="0.25">
      <c r="A67" t="s">
        <v>48</v>
      </c>
      <c r="B67" s="1">
        <v>69</v>
      </c>
      <c r="C67" t="s">
        <v>288</v>
      </c>
      <c r="D67" s="14" t="s">
        <v>463</v>
      </c>
      <c r="E67" s="14" t="s">
        <v>459</v>
      </c>
      <c r="F67" s="5">
        <f>'[2]ECONOMIAS SOMENTE (SES)'!F75+'[2]ECONOMIAS SOMENTE (SAA)'!F75+'[2]ECONOMIAS SAA E SES'!F75</f>
        <v>3853</v>
      </c>
      <c r="G67" s="5">
        <f>'[2]ECONOMIAS SOMENTE (SES)'!G75+'[2]ECONOMIAS SOMENTE (SAA)'!G75+'[2]ECONOMIAS SAA E SES'!G75</f>
        <v>3903</v>
      </c>
      <c r="H67" s="5">
        <f>'[2]ECONOMIAS SOMENTE (SES)'!H75+'[2]ECONOMIAS SOMENTE (SAA)'!H75+'[2]ECONOMIAS SAA E SES'!H75</f>
        <v>3983</v>
      </c>
      <c r="J67" s="5">
        <f>'NUMERO DE ECONOMIAS SAA'!X67+'ECONOMIAS SOMENTE (SES)'!O67</f>
        <v>4029.3591016548457</v>
      </c>
      <c r="K67" s="5">
        <f>'NUMERO DE ECONOMIAS SAA'!Y67+'ECONOMIAS SOMENTE (SES)'!P67</f>
        <v>4069.8562647754134</v>
      </c>
      <c r="L67" s="5">
        <f>'NUMERO DE ECONOMIAS SAA'!Z67+'ECONOMIAS SOMENTE (SES)'!Q67</f>
        <v>4110.8879432624108</v>
      </c>
      <c r="M67" s="5">
        <f>'NUMERO DE ECONOMIAS SAA'!AA67+'ECONOMIAS SOMENTE (SES)'!R67</f>
        <v>4149.0576832151301</v>
      </c>
    </row>
    <row r="68" spans="1:13" x14ac:dyDescent="0.25">
      <c r="A68" t="s">
        <v>49</v>
      </c>
      <c r="B68" s="1">
        <v>23</v>
      </c>
      <c r="C68" t="s">
        <v>289</v>
      </c>
      <c r="D68" s="14" t="s">
        <v>463</v>
      </c>
      <c r="E68" s="14" t="s">
        <v>459</v>
      </c>
      <c r="F68" s="5">
        <f>'[2]ECONOMIAS SOMENTE (SES)'!F76+'[2]ECONOMIAS SOMENTE (SAA)'!F76+'[2]ECONOMIAS SAA E SES'!F76</f>
        <v>16569</v>
      </c>
      <c r="G68" s="5">
        <f>'[2]ECONOMIAS SOMENTE (SES)'!G76+'[2]ECONOMIAS SOMENTE (SAA)'!G76+'[2]ECONOMIAS SAA E SES'!G76</f>
        <v>17047</v>
      </c>
      <c r="H68" s="5">
        <f>'[2]ECONOMIAS SOMENTE (SES)'!H76+'[2]ECONOMIAS SOMENTE (SAA)'!H76+'[2]ECONOMIAS SAA E SES'!H76</f>
        <v>17519</v>
      </c>
      <c r="J68" s="5">
        <f>'NUMERO DE ECONOMIAS SAA'!X68+'ECONOMIAS SOMENTE (SES)'!O68</f>
        <v>17725.980160650342</v>
      </c>
      <c r="K68" s="5">
        <f>'NUMERO DE ECONOMIAS SAA'!Y68+'ECONOMIAS SOMENTE (SES)'!P68</f>
        <v>18407.880575689109</v>
      </c>
      <c r="L68" s="5">
        <f>'NUMERO DE ECONOMIAS SAA'!Z68+'ECONOMIAS SOMENTE (SES)'!Q68</f>
        <v>19111.626947055858</v>
      </c>
      <c r="M68" s="5">
        <f>'NUMERO DE ECONOMIAS SAA'!AA68+'ECONOMIAS SOMENTE (SES)'!R68</f>
        <v>19292.572352284551</v>
      </c>
    </row>
    <row r="69" spans="1:13" x14ac:dyDescent="0.25">
      <c r="A69" t="s">
        <v>50</v>
      </c>
      <c r="B69" s="1">
        <v>42</v>
      </c>
      <c r="C69" t="s">
        <v>290</v>
      </c>
      <c r="D69" s="14" t="s">
        <v>463</v>
      </c>
      <c r="E69" s="14" t="s">
        <v>459</v>
      </c>
      <c r="F69" s="5">
        <f>'[2]ECONOMIAS SOMENTE (SES)'!F77+'[2]ECONOMIAS SOMENTE (SAA)'!F77+'[2]ECONOMIAS SAA E SES'!F77</f>
        <v>1623</v>
      </c>
      <c r="G69" s="5">
        <f>'[2]ECONOMIAS SOMENTE (SES)'!G77+'[2]ECONOMIAS SOMENTE (SAA)'!G77+'[2]ECONOMIAS SAA E SES'!G77</f>
        <v>1633</v>
      </c>
      <c r="H69" s="5">
        <f>'[2]ECONOMIAS SOMENTE (SES)'!H77+'[2]ECONOMIAS SOMENTE (SAA)'!H77+'[2]ECONOMIAS SAA E SES'!H77</f>
        <v>1654</v>
      </c>
      <c r="J69" s="5">
        <f>'NUMERO DE ECONOMIAS SAA'!X69+'ECONOMIAS SOMENTE (SES)'!O69</f>
        <v>1671.628077912532</v>
      </c>
      <c r="K69" s="5">
        <f>'NUMERO DE ECONOMIAS SAA'!Y69+'ECONOMIAS SOMENTE (SES)'!P69</f>
        <v>1688.6482910694594</v>
      </c>
      <c r="L69" s="5">
        <f>'NUMERO DE ECONOMIAS SAA'!Z69+'ECONOMIAS SOMENTE (SES)'!Q69</f>
        <v>1705.6685042263871</v>
      </c>
      <c r="M69" s="5">
        <f>'NUMERO DE ECONOMIAS SAA'!AA69+'ECONOMIAS SOMENTE (SES)'!R69</f>
        <v>1721.4729878721057</v>
      </c>
    </row>
    <row r="70" spans="1:13" x14ac:dyDescent="0.25">
      <c r="A70" t="s">
        <v>51</v>
      </c>
      <c r="B70" s="1">
        <v>162</v>
      </c>
      <c r="C70" t="s">
        <v>291</v>
      </c>
      <c r="D70" s="14" t="s">
        <v>463</v>
      </c>
      <c r="E70" s="14" t="s">
        <v>458</v>
      </c>
      <c r="F70" s="5">
        <f>'[2]ECONOMIAS SOMENTE (SES)'!F78+'[2]ECONOMIAS SOMENTE (SAA)'!F78+'[2]ECONOMIAS SAA E SES'!F78</f>
        <v>5456</v>
      </c>
      <c r="G70" s="5">
        <f>'[2]ECONOMIAS SOMENTE (SES)'!G78+'[2]ECONOMIAS SOMENTE (SAA)'!G78+'[2]ECONOMIAS SAA E SES'!G78</f>
        <v>5590</v>
      </c>
      <c r="H70" s="5">
        <f>'[2]ECONOMIAS SOMENTE (SES)'!H78+'[2]ECONOMIAS SOMENTE (SAA)'!H78+'[2]ECONOMIAS SAA E SES'!H78</f>
        <v>5697</v>
      </c>
      <c r="J70" s="5">
        <f>'NUMERO DE ECONOMIAS SAA'!X70+'ECONOMIAS SOMENTE (SES)'!O70</f>
        <v>5758.3137186386184</v>
      </c>
      <c r="K70" s="5">
        <f>'NUMERO DE ECONOMIAS SAA'!Y70+'ECONOMIAS SOMENTE (SES)'!P70</f>
        <v>5817.6367321266316</v>
      </c>
      <c r="L70" s="5">
        <f>'NUMERO DE ECONOMIAS SAA'!Z70+'ECONOMIAS SOMENTE (SES)'!Q70</f>
        <v>5874.9690404640414</v>
      </c>
      <c r="M70" s="5">
        <f>'NUMERO DE ECONOMIAS SAA'!AA70+'ECONOMIAS SOMENTE (SES)'!R70</f>
        <v>5930.310643650846</v>
      </c>
    </row>
    <row r="71" spans="1:13" x14ac:dyDescent="0.25">
      <c r="A71" t="s">
        <v>52</v>
      </c>
      <c r="B71" s="1">
        <v>121</v>
      </c>
      <c r="C71" t="s">
        <v>292</v>
      </c>
      <c r="D71" s="14" t="s">
        <v>464</v>
      </c>
      <c r="E71" s="14" t="s">
        <v>460</v>
      </c>
      <c r="F71" s="5">
        <f>'[2]ECONOMIAS SOMENTE (SES)'!F79+'[2]ECONOMIAS SOMENTE (SAA)'!F79+'[2]ECONOMIAS SAA E SES'!F79</f>
        <v>1563</v>
      </c>
      <c r="G71" s="5">
        <f>'[2]ECONOMIAS SOMENTE (SES)'!G79+'[2]ECONOMIAS SOMENTE (SAA)'!G79+'[2]ECONOMIAS SAA E SES'!G79</f>
        <v>1581</v>
      </c>
      <c r="H71" s="5">
        <f>'[2]ECONOMIAS SOMENTE (SES)'!H79+'[2]ECONOMIAS SOMENTE (SAA)'!H79+'[2]ECONOMIAS SAA E SES'!H79</f>
        <v>1635</v>
      </c>
      <c r="J71" s="5">
        <f>'NUMERO DE ECONOMIAS SAA'!X71+'ECONOMIAS SOMENTE (SES)'!O71</f>
        <v>1652.0194309507285</v>
      </c>
      <c r="K71" s="5">
        <f>'NUMERO DE ECONOMIAS SAA'!Y71+'ECONOMIAS SOMENTE (SES)'!P71</f>
        <v>1669.038861901457</v>
      </c>
      <c r="L71" s="5">
        <f>'NUMERO DE ECONOMIAS SAA'!Z71+'ECONOMIAS SOMENTE (SES)'!Q71</f>
        <v>1685.4909784871613</v>
      </c>
      <c r="M71" s="5">
        <f>'NUMERO DE ECONOMIAS SAA'!AA71+'ECONOMIAS SOMENTE (SES)'!R71</f>
        <v>1701.3757807078412</v>
      </c>
    </row>
    <row r="72" spans="1:13" x14ac:dyDescent="0.25">
      <c r="A72" t="s">
        <v>53</v>
      </c>
      <c r="B72" s="1">
        <v>84</v>
      </c>
      <c r="C72" t="s">
        <v>293</v>
      </c>
      <c r="D72" s="14" t="s">
        <v>463</v>
      </c>
      <c r="E72" s="14" t="s">
        <v>459</v>
      </c>
      <c r="F72" s="5">
        <f>'[2]ECONOMIAS SOMENTE (SES)'!F80+'[2]ECONOMIAS SOMENTE (SAA)'!F80+'[2]ECONOMIAS SAA E SES'!F80</f>
        <v>1307</v>
      </c>
      <c r="G72" s="5">
        <f>'[2]ECONOMIAS SOMENTE (SES)'!G80+'[2]ECONOMIAS SOMENTE (SAA)'!G80+'[2]ECONOMIAS SAA E SES'!G80</f>
        <v>1340</v>
      </c>
      <c r="H72" s="5">
        <f>'[2]ECONOMIAS SOMENTE (SES)'!H80+'[2]ECONOMIAS SOMENTE (SAA)'!H80+'[2]ECONOMIAS SAA E SES'!H80</f>
        <v>1394</v>
      </c>
      <c r="J72" s="5">
        <f>'NUMERO DE ECONOMIAS SAA'!X72+'ECONOMIAS SOMENTE (SES)'!O72</f>
        <v>1409.1286821705428</v>
      </c>
      <c r="K72" s="5">
        <f>'NUMERO DE ECONOMIAS SAA'!Y72+'ECONOMIAS SOMENTE (SES)'!P72</f>
        <v>1423.1767441860466</v>
      </c>
      <c r="L72" s="5">
        <f>'NUMERO DE ECONOMIAS SAA'!Z72+'ECONOMIAS SOMENTE (SES)'!Q72</f>
        <v>1437.2248062015506</v>
      </c>
      <c r="M72" s="5">
        <f>'NUMERO DE ECONOMIAS SAA'!AA72+'ECONOMIAS SOMENTE (SES)'!R72</f>
        <v>1450.7325581395351</v>
      </c>
    </row>
    <row r="73" spans="1:13" x14ac:dyDescent="0.25">
      <c r="A73" t="s">
        <v>54</v>
      </c>
      <c r="B73" s="1">
        <v>163</v>
      </c>
      <c r="C73" t="s">
        <v>294</v>
      </c>
      <c r="D73" s="14" t="s">
        <v>463</v>
      </c>
      <c r="E73" s="14" t="s">
        <v>459</v>
      </c>
      <c r="F73" s="5">
        <f>'[2]ECONOMIAS SOMENTE (SES)'!F81+'[2]ECONOMIAS SOMENTE (SAA)'!F81+'[2]ECONOMIAS SAA E SES'!F81</f>
        <v>1625</v>
      </c>
      <c r="G73" s="5">
        <f>'[2]ECONOMIAS SOMENTE (SES)'!G81+'[2]ECONOMIAS SOMENTE (SAA)'!G81+'[2]ECONOMIAS SAA E SES'!G81</f>
        <v>1710</v>
      </c>
      <c r="H73" s="5">
        <f>'[2]ECONOMIAS SOMENTE (SES)'!H81+'[2]ECONOMIAS SOMENTE (SAA)'!H81+'[2]ECONOMIAS SAA E SES'!H81</f>
        <v>1772</v>
      </c>
      <c r="J73" s="5">
        <f>'NUMERO DE ECONOMIAS SAA'!X73+'ECONOMIAS SOMENTE (SES)'!O73</f>
        <v>1791.1850393700788</v>
      </c>
      <c r="K73" s="5">
        <f>'NUMERO DE ECONOMIAS SAA'!Y73+'ECONOMIAS SOMENTE (SES)'!P73</f>
        <v>1809.4980314960635</v>
      </c>
      <c r="L73" s="5">
        <f>'NUMERO DE ECONOMIAS SAA'!Z73+'ECONOMIAS SOMENTE (SES)'!Q73</f>
        <v>1826.9389763779534</v>
      </c>
      <c r="M73" s="5">
        <f>'NUMERO DE ECONOMIAS SAA'!AA73+'ECONOMIAS SOMENTE (SES)'!R73</f>
        <v>1844.3799212598431</v>
      </c>
    </row>
    <row r="74" spans="1:13" x14ac:dyDescent="0.25">
      <c r="A74" t="s">
        <v>55</v>
      </c>
      <c r="B74" s="1">
        <v>164</v>
      </c>
      <c r="C74" t="s">
        <v>295</v>
      </c>
      <c r="D74" s="14" t="s">
        <v>465</v>
      </c>
      <c r="E74" s="14" t="s">
        <v>458</v>
      </c>
      <c r="F74" s="5">
        <f>'[2]ECONOMIAS SOMENTE (SES)'!F82+'[2]ECONOMIAS SOMENTE (SAA)'!F82+'[2]ECONOMIAS SAA E SES'!F82</f>
        <v>1258</v>
      </c>
      <c r="G74" s="5">
        <f>'[2]ECONOMIAS SOMENTE (SES)'!G82+'[2]ECONOMIAS SOMENTE (SAA)'!G82+'[2]ECONOMIAS SAA E SES'!G82</f>
        <v>1269</v>
      </c>
      <c r="H74" s="5">
        <f>'[2]ECONOMIAS SOMENTE (SES)'!H82+'[2]ECONOMIAS SOMENTE (SAA)'!H82+'[2]ECONOMIAS SAA E SES'!H82</f>
        <v>1279</v>
      </c>
      <c r="J74" s="5">
        <f>'NUMERO DE ECONOMIAS SAA'!X74+'ECONOMIAS SOMENTE (SES)'!O74</f>
        <v>1292.6927042030134</v>
      </c>
      <c r="K74" s="5">
        <f>'NUMERO DE ECONOMIAS SAA'!Y74+'ECONOMIAS SOMENTE (SES)'!P74</f>
        <v>1305.8782712133225</v>
      </c>
      <c r="L74" s="5">
        <f>'NUMERO DE ECONOMIAS SAA'!Z74+'ECONOMIAS SOMENTE (SES)'!Q74</f>
        <v>1318.5567010309276</v>
      </c>
      <c r="M74" s="5">
        <f>'NUMERO DE ECONOMIAS SAA'!AA74+'ECONOMIAS SOMENTE (SES)'!R74</f>
        <v>1331.2351308485327</v>
      </c>
    </row>
    <row r="75" spans="1:13" x14ac:dyDescent="0.25">
      <c r="A75" t="s">
        <v>56</v>
      </c>
      <c r="B75" s="1">
        <v>165</v>
      </c>
      <c r="C75" t="s">
        <v>296</v>
      </c>
      <c r="D75" s="14" t="s">
        <v>463</v>
      </c>
      <c r="E75" s="14" t="s">
        <v>459</v>
      </c>
      <c r="F75" s="5">
        <f>'[2]ECONOMIAS SOMENTE (SES)'!F83+'[2]ECONOMIAS SOMENTE (SAA)'!F83+'[2]ECONOMIAS SAA E SES'!F83</f>
        <v>1017</v>
      </c>
      <c r="G75" s="5">
        <f>'[2]ECONOMIAS SOMENTE (SES)'!G83+'[2]ECONOMIAS SOMENTE (SAA)'!G83+'[2]ECONOMIAS SAA E SES'!G83</f>
        <v>1086</v>
      </c>
      <c r="H75" s="5">
        <f>'[2]ECONOMIAS SOMENTE (SES)'!H83+'[2]ECONOMIAS SOMENTE (SAA)'!H83+'[2]ECONOMIAS SAA E SES'!H83</f>
        <v>1097</v>
      </c>
      <c r="J75" s="5">
        <f>'NUMERO DE ECONOMIAS SAA'!X75+'ECONOMIAS SOMENTE (SES)'!O75</f>
        <v>1108.3092783505156</v>
      </c>
      <c r="K75" s="5">
        <f>'NUMERO DE ECONOMIAS SAA'!Y75+'ECONOMIAS SOMENTE (SES)'!P75</f>
        <v>1120.3253865979382</v>
      </c>
      <c r="L75" s="5">
        <f>'NUMERO DE ECONOMIAS SAA'!Z75+'ECONOMIAS SOMENTE (SES)'!Q75</f>
        <v>1130.9278350515463</v>
      </c>
      <c r="M75" s="5">
        <f>'NUMERO DE ECONOMIAS SAA'!AA75+'ECONOMIAS SOMENTE (SES)'!R75</f>
        <v>1141.5302835051543</v>
      </c>
    </row>
    <row r="76" spans="1:13" x14ac:dyDescent="0.25">
      <c r="A76" t="s">
        <v>57</v>
      </c>
      <c r="B76" s="1">
        <v>166</v>
      </c>
      <c r="C76" t="s">
        <v>297</v>
      </c>
      <c r="D76" s="14" t="s">
        <v>463</v>
      </c>
      <c r="E76" s="14" t="s">
        <v>460</v>
      </c>
      <c r="F76" s="5">
        <f>'[2]ECONOMIAS SOMENTE (SES)'!F84+'[2]ECONOMIAS SOMENTE (SAA)'!F84+'[2]ECONOMIAS SAA E SES'!F84</f>
        <v>810</v>
      </c>
      <c r="G76" s="5">
        <f>'[2]ECONOMIAS SOMENTE (SES)'!G84+'[2]ECONOMIAS SOMENTE (SAA)'!G84+'[2]ECONOMIAS SAA E SES'!G84</f>
        <v>816</v>
      </c>
      <c r="H76" s="5">
        <f>'[2]ECONOMIAS SOMENTE (SES)'!H84+'[2]ECONOMIAS SOMENTE (SAA)'!H84+'[2]ECONOMIAS SAA E SES'!H84</f>
        <v>852</v>
      </c>
      <c r="J76" s="5">
        <f>'NUMERO DE ECONOMIAS SAA'!X76+'ECONOMIAS SOMENTE (SES)'!O76</f>
        <v>861.32279635258362</v>
      </c>
      <c r="K76" s="5">
        <f>'NUMERO DE ECONOMIAS SAA'!Y76+'ECONOMIAS SOMENTE (SES)'!P76</f>
        <v>870.12765957446811</v>
      </c>
      <c r="L76" s="5">
        <f>'NUMERO DE ECONOMIAS SAA'!Z76+'ECONOMIAS SOMENTE (SES)'!Q76</f>
        <v>878.9325227963526</v>
      </c>
      <c r="M76" s="5">
        <f>'NUMERO DE ECONOMIAS SAA'!AA76+'ECONOMIAS SOMENTE (SES)'!R76</f>
        <v>887.21945288753795</v>
      </c>
    </row>
    <row r="77" spans="1:13" x14ac:dyDescent="0.25">
      <c r="A77" t="s">
        <v>58</v>
      </c>
      <c r="B77" s="1">
        <v>174</v>
      </c>
      <c r="C77" t="s">
        <v>298</v>
      </c>
      <c r="D77" s="14" t="s">
        <v>463</v>
      </c>
      <c r="E77" s="14" t="s">
        <v>459</v>
      </c>
      <c r="F77" s="5">
        <f>'[2]ECONOMIAS SOMENTE (SES)'!F85+'[2]ECONOMIAS SOMENTE (SAA)'!F85+'[2]ECONOMIAS SAA E SES'!F85</f>
        <v>1835</v>
      </c>
      <c r="G77" s="5">
        <f>'[2]ECONOMIAS SOMENTE (SES)'!G85+'[2]ECONOMIAS SOMENTE (SAA)'!G85+'[2]ECONOMIAS SAA E SES'!G85</f>
        <v>1862</v>
      </c>
      <c r="H77" s="5">
        <f>'[2]ECONOMIAS SOMENTE (SES)'!H85+'[2]ECONOMIAS SOMENTE (SAA)'!H85+'[2]ECONOMIAS SAA E SES'!H85</f>
        <v>1887</v>
      </c>
      <c r="J77" s="5">
        <f>'NUMERO DE ECONOMIAS SAA'!X77+'ECONOMIAS SOMENTE (SES)'!O77</f>
        <v>1907.2413515687854</v>
      </c>
      <c r="K77" s="5">
        <f>'NUMERO DE ECONOMIAS SAA'!Y77+'ECONOMIAS SOMENTE (SES)'!P77</f>
        <v>1926.9766693483512</v>
      </c>
      <c r="L77" s="5">
        <f>'NUMERO DE ECONOMIAS SAA'!Z77+'ECONOMIAS SOMENTE (SES)'!Q77</f>
        <v>1945.6999195494773</v>
      </c>
      <c r="M77" s="5">
        <f>'NUMERO DE ECONOMIAS SAA'!AA77+'ECONOMIAS SOMENTE (SES)'!R77</f>
        <v>1964.4231697506038</v>
      </c>
    </row>
    <row r="78" spans="1:13" x14ac:dyDescent="0.25">
      <c r="A78" t="s">
        <v>59</v>
      </c>
      <c r="B78" s="1">
        <v>124</v>
      </c>
      <c r="C78" t="s">
        <v>299</v>
      </c>
      <c r="D78" s="14" t="s">
        <v>464</v>
      </c>
      <c r="E78" s="14" t="s">
        <v>460</v>
      </c>
      <c r="F78" s="5">
        <f>'[2]ECONOMIAS SOMENTE (SES)'!F86+'[2]ECONOMIAS SOMENTE (SAA)'!F86+'[2]ECONOMIAS SAA E SES'!F86</f>
        <v>2952</v>
      </c>
      <c r="G78" s="5">
        <f>'[2]ECONOMIAS SOMENTE (SES)'!G86+'[2]ECONOMIAS SOMENTE (SAA)'!G86+'[2]ECONOMIAS SAA E SES'!G86</f>
        <v>2978</v>
      </c>
      <c r="H78" s="5">
        <f>'[2]ECONOMIAS SOMENTE (SES)'!H86+'[2]ECONOMIAS SOMENTE (SAA)'!H86+'[2]ECONOMIAS SAA E SES'!H86</f>
        <v>2992</v>
      </c>
      <c r="J78" s="5">
        <f>'NUMERO DE ECONOMIAS SAA'!X78+'ECONOMIAS SOMENTE (SES)'!O78</f>
        <v>3024.0967427345417</v>
      </c>
      <c r="K78" s="5">
        <f>'NUMERO DE ECONOMIAS SAA'!Y78+'ECONOMIAS SOMENTE (SES)'!P78</f>
        <v>3055.0263311878289</v>
      </c>
      <c r="L78" s="5">
        <f>'NUMERO DE ECONOMIAS SAA'!Z78+'ECONOMIAS SOMENTE (SES)'!Q78</f>
        <v>3085.3723425004873</v>
      </c>
      <c r="M78" s="5">
        <f>'NUMERO DE ECONOMIAS SAA'!AA78+'ECONOMIAS SOMENTE (SES)'!R78</f>
        <v>3114.5511995318902</v>
      </c>
    </row>
    <row r="79" spans="1:13" x14ac:dyDescent="0.25">
      <c r="A79" t="s">
        <v>60</v>
      </c>
      <c r="B79" s="1">
        <v>370</v>
      </c>
      <c r="C79" t="s">
        <v>300</v>
      </c>
      <c r="D79" s="14" t="s">
        <v>463</v>
      </c>
      <c r="E79" s="14" t="s">
        <v>460</v>
      </c>
      <c r="F79" s="5">
        <f>'[2]ECONOMIAS SOMENTE (SES)'!F87+'[2]ECONOMIAS SOMENTE (SAA)'!F87+'[2]ECONOMIAS SAA E SES'!F87</f>
        <v>1733</v>
      </c>
      <c r="G79" s="5">
        <f>'[2]ECONOMIAS SOMENTE (SES)'!G87+'[2]ECONOMIAS SOMENTE (SAA)'!G87+'[2]ECONOMIAS SAA E SES'!G87</f>
        <v>1805</v>
      </c>
      <c r="H79" s="5">
        <f>'[2]ECONOMIAS SOMENTE (SES)'!H87+'[2]ECONOMIAS SOMENTE (SAA)'!H87+'[2]ECONOMIAS SAA E SES'!H87</f>
        <v>1833</v>
      </c>
      <c r="J79" s="5">
        <f>'NUMERO DE ECONOMIAS SAA'!X79+'ECONOMIAS SOMENTE (SES)'!O79</f>
        <v>1852.7450628366246</v>
      </c>
      <c r="K79" s="5">
        <f>'NUMERO DE ECONOMIAS SAA'!Y79+'ECONOMIAS SOMENTE (SES)'!P79</f>
        <v>1871.8319569120283</v>
      </c>
      <c r="L79" s="5">
        <f>'NUMERO DE ECONOMIAS SAA'!Z79+'ECONOMIAS SOMENTE (SES)'!Q79</f>
        <v>1890.2606822262114</v>
      </c>
      <c r="M79" s="5">
        <f>'NUMERO DE ECONOMIAS SAA'!AA79+'ECONOMIAS SOMENTE (SES)'!R79</f>
        <v>1908.0312387791737</v>
      </c>
    </row>
    <row r="80" spans="1:13" x14ac:dyDescent="0.25">
      <c r="A80" t="s">
        <v>61</v>
      </c>
      <c r="B80" s="1">
        <v>169</v>
      </c>
      <c r="C80" t="s">
        <v>301</v>
      </c>
      <c r="D80" s="14" t="s">
        <v>463</v>
      </c>
      <c r="E80" s="14" t="s">
        <v>460</v>
      </c>
      <c r="F80" s="5">
        <f>'[2]ECONOMIAS SOMENTE (SES)'!F88+'[2]ECONOMIAS SOMENTE (SAA)'!F88+'[2]ECONOMIAS SAA E SES'!F88</f>
        <v>5476</v>
      </c>
      <c r="G80" s="5">
        <f>'[2]ECONOMIAS SOMENTE (SES)'!G88+'[2]ECONOMIAS SOMENTE (SAA)'!G88+'[2]ECONOMIAS SAA E SES'!G88</f>
        <v>5546</v>
      </c>
      <c r="H80" s="5">
        <f>'[2]ECONOMIAS SOMENTE (SES)'!H88+'[2]ECONOMIAS SOMENTE (SAA)'!H88+'[2]ECONOMIAS SAA E SES'!H88</f>
        <v>5615</v>
      </c>
      <c r="J80" s="5">
        <f>'NUMERO DE ECONOMIAS SAA'!X80+'ECONOMIAS SOMENTE (SES)'!O80</f>
        <v>5684.4515156887082</v>
      </c>
      <c r="K80" s="5">
        <f>'NUMERO DE ECONOMIAS SAA'!Y80+'ECONOMIAS SOMENTE (SES)'!P80</f>
        <v>5742.9707498670459</v>
      </c>
      <c r="L80" s="5">
        <f>'NUMERO DE ECONOMIAS SAA'!Z80+'ECONOMIAS SOMENTE (SES)'!Q80</f>
        <v>5799.0407729126046</v>
      </c>
      <c r="M80" s="5">
        <f>'NUMERO DE ECONOMIAS SAA'!AA80+'ECONOMIAS SOMENTE (SES)'!R80</f>
        <v>5853.6954440702002</v>
      </c>
    </row>
    <row r="81" spans="1:13" x14ac:dyDescent="0.25">
      <c r="A81" t="s">
        <v>62</v>
      </c>
      <c r="B81" s="1">
        <v>170</v>
      </c>
      <c r="C81" t="s">
        <v>302</v>
      </c>
      <c r="D81" s="14" t="s">
        <v>463</v>
      </c>
      <c r="E81" s="14" t="s">
        <v>459</v>
      </c>
      <c r="F81" s="5">
        <f>'[2]ECONOMIAS SOMENTE (SES)'!F89+'[2]ECONOMIAS SOMENTE (SAA)'!F89+'[2]ECONOMIAS SAA E SES'!F89</f>
        <v>1406</v>
      </c>
      <c r="G81" s="5">
        <f>'[2]ECONOMIAS SOMENTE (SES)'!G89+'[2]ECONOMIAS SOMENTE (SAA)'!G89+'[2]ECONOMIAS SAA E SES'!G89</f>
        <v>1450</v>
      </c>
      <c r="H81" s="5">
        <f>'[2]ECONOMIAS SOMENTE (SES)'!H89+'[2]ECONOMIAS SOMENTE (SAA)'!H89+'[2]ECONOMIAS SAA E SES'!H89</f>
        <v>1497</v>
      </c>
      <c r="J81" s="5">
        <f>'NUMERO DE ECONOMIAS SAA'!X81+'ECONOMIAS SOMENTE (SES)'!O81</f>
        <v>1513.0764371446619</v>
      </c>
      <c r="K81" s="5">
        <f>'NUMERO DE ECONOMIAS SAA'!Y81+'ECONOMIAS SOMENTE (SES)'!P81</f>
        <v>1528.6800379027161</v>
      </c>
      <c r="L81" s="5">
        <f>'NUMERO DE ECONOMIAS SAA'!Z81+'ECONOMIAS SOMENTE (SES)'!Q81</f>
        <v>1543.8108022741628</v>
      </c>
      <c r="M81" s="5">
        <f>'NUMERO DE ECONOMIAS SAA'!AA81+'ECONOMIAS SOMENTE (SES)'!R81</f>
        <v>1558.4687302590014</v>
      </c>
    </row>
    <row r="82" spans="1:13" x14ac:dyDescent="0.25">
      <c r="A82" t="s">
        <v>63</v>
      </c>
      <c r="B82" s="1">
        <v>60</v>
      </c>
      <c r="C82" t="s">
        <v>303</v>
      </c>
      <c r="D82" s="14" t="s">
        <v>464</v>
      </c>
      <c r="E82" s="14" t="s">
        <v>460</v>
      </c>
      <c r="F82" s="5">
        <f>'[2]ECONOMIAS SOMENTE (SES)'!F90+'[2]ECONOMIAS SOMENTE (SAA)'!F90+'[2]ECONOMIAS SAA E SES'!F90</f>
        <v>2156</v>
      </c>
      <c r="G82" s="5">
        <f>'[2]ECONOMIAS SOMENTE (SES)'!G90+'[2]ECONOMIAS SOMENTE (SAA)'!G90+'[2]ECONOMIAS SAA E SES'!G90</f>
        <v>2199</v>
      </c>
      <c r="H82" s="5">
        <f>'[2]ECONOMIAS SOMENTE (SES)'!H90+'[2]ECONOMIAS SOMENTE (SAA)'!H90+'[2]ECONOMIAS SAA E SES'!H90</f>
        <v>2203</v>
      </c>
      <c r="J82" s="5">
        <f>'NUMERO DE ECONOMIAS SAA'!X82+'ECONOMIAS SOMENTE (SES)'!O82</f>
        <v>2226.8419913419916</v>
      </c>
      <c r="K82" s="5">
        <f>'NUMERO DE ECONOMIAS SAA'!Y82+'ECONOMIAS SOMENTE (SES)'!P82</f>
        <v>2249.6243386243391</v>
      </c>
      <c r="L82" s="5">
        <f>'NUMERO DE ECONOMIAS SAA'!Z82+'ECONOMIAS SOMENTE (SES)'!Q82</f>
        <v>2271.8768638768643</v>
      </c>
      <c r="M82" s="5">
        <f>'NUMERO DE ECONOMIAS SAA'!AA82+'ECONOMIAS SOMENTE (SES)'!R82</f>
        <v>2293.0697450697457</v>
      </c>
    </row>
    <row r="83" spans="1:13" x14ac:dyDescent="0.25">
      <c r="A83" t="s">
        <v>64</v>
      </c>
      <c r="B83" s="1">
        <v>54</v>
      </c>
      <c r="C83" t="s">
        <v>304</v>
      </c>
      <c r="D83" s="14" t="s">
        <v>464</v>
      </c>
      <c r="E83" s="14" t="s">
        <v>460</v>
      </c>
      <c r="F83" s="5">
        <f>'[2]ECONOMIAS SOMENTE (SES)'!F91+'[2]ECONOMIAS SOMENTE (SAA)'!F91+'[2]ECONOMIAS SAA E SES'!F91</f>
        <v>4631</v>
      </c>
      <c r="G83" s="5">
        <f>'[2]ECONOMIAS SOMENTE (SES)'!G91+'[2]ECONOMIAS SOMENTE (SAA)'!G91+'[2]ECONOMIAS SAA E SES'!G91</f>
        <v>4756</v>
      </c>
      <c r="H83" s="5">
        <f>'[2]ECONOMIAS SOMENTE (SES)'!H91+'[2]ECONOMIAS SOMENTE (SAA)'!H91+'[2]ECONOMIAS SAA E SES'!H91</f>
        <v>4880</v>
      </c>
      <c r="J83" s="5">
        <f>'NUMERO DE ECONOMIAS SAA'!X83+'ECONOMIAS SOMENTE (SES)'!O83</f>
        <v>4932.4390921723016</v>
      </c>
      <c r="K83" s="5">
        <f>'NUMERO DE ECONOMIAS SAA'!Y83+'ECONOMIAS SOMENTE (SES)'!P83</f>
        <v>4983.5220009263548</v>
      </c>
      <c r="L83" s="5">
        <f>'NUMERO DE ECONOMIAS SAA'!Z83+'ECONOMIAS SOMENTE (SES)'!Q83</f>
        <v>5032.3446039833261</v>
      </c>
      <c r="M83" s="5">
        <f>'NUMERO DE ECONOMIAS SAA'!AA83+'ECONOMIAS SOMENTE (SES)'!R83</f>
        <v>5079.8110236220473</v>
      </c>
    </row>
    <row r="84" spans="1:13" x14ac:dyDescent="0.25">
      <c r="A84" t="s">
        <v>65</v>
      </c>
      <c r="B84" s="1">
        <v>171</v>
      </c>
      <c r="C84" t="s">
        <v>305</v>
      </c>
      <c r="D84" s="14" t="s">
        <v>463</v>
      </c>
      <c r="E84" s="14" t="s">
        <v>459</v>
      </c>
      <c r="F84" s="5">
        <f>'[2]ECONOMIAS SOMENTE (SES)'!F92+'[2]ECONOMIAS SOMENTE (SAA)'!F92+'[2]ECONOMIAS SAA E SES'!F92</f>
        <v>1371</v>
      </c>
      <c r="G84" s="5">
        <f>'[2]ECONOMIAS SOMENTE (SES)'!G92+'[2]ECONOMIAS SOMENTE (SAA)'!G92+'[2]ECONOMIAS SAA E SES'!G92</f>
        <v>1373</v>
      </c>
      <c r="H84" s="5">
        <f>'[2]ECONOMIAS SOMENTE (SES)'!H92+'[2]ECONOMIAS SOMENTE (SAA)'!H92+'[2]ECONOMIAS SAA E SES'!H92</f>
        <v>1388</v>
      </c>
      <c r="J84" s="5">
        <f>'NUMERO DE ECONOMIAS SAA'!X84+'ECONOMIAS SOMENTE (SES)'!O84</f>
        <v>1402.8045276447542</v>
      </c>
      <c r="K84" s="5">
        <f>'NUMERO DE ECONOMIAS SAA'!Y84+'ECONOMIAS SOMENTE (SES)'!P84</f>
        <v>1417.3069220722687</v>
      </c>
      <c r="L84" s="5">
        <f>'NUMERO DE ECONOMIAS SAA'!Z84+'ECONOMIAS SOMENTE (SES)'!Q84</f>
        <v>1431.2050500653029</v>
      </c>
      <c r="M84" s="5">
        <f>'NUMERO DE ECONOMIAS SAA'!AA84+'ECONOMIAS SOMENTE (SES)'!R84</f>
        <v>1444.8010448410973</v>
      </c>
    </row>
    <row r="85" spans="1:13" x14ac:dyDescent="0.25">
      <c r="A85" t="s">
        <v>66</v>
      </c>
      <c r="B85" s="1">
        <v>25</v>
      </c>
      <c r="C85" t="s">
        <v>306</v>
      </c>
      <c r="D85" s="14" t="s">
        <v>463</v>
      </c>
      <c r="E85" s="14" t="s">
        <v>459</v>
      </c>
      <c r="F85" s="5">
        <f>'[2]ECONOMIAS SOMENTE (SES)'!F93+'[2]ECONOMIAS SOMENTE (SAA)'!F93+'[2]ECONOMIAS SAA E SES'!F93</f>
        <v>46780</v>
      </c>
      <c r="G85" s="5">
        <f>'[2]ECONOMIAS SOMENTE (SES)'!G93+'[2]ECONOMIAS SOMENTE (SAA)'!G93+'[2]ECONOMIAS SAA E SES'!G93</f>
        <v>47700</v>
      </c>
      <c r="H85" s="5">
        <f>'[2]ECONOMIAS SOMENTE (SES)'!H93+'[2]ECONOMIAS SOMENTE (SAA)'!H93+'[2]ECONOMIAS SAA E SES'!H93</f>
        <v>49084</v>
      </c>
      <c r="J85" s="5">
        <f>'NUMERO DE ECONOMIAS SAA'!X85+'ECONOMIAS SOMENTE (SES)'!O85</f>
        <v>49681.765872449701</v>
      </c>
      <c r="K85" s="5">
        <f>'NUMERO DE ECONOMIAS SAA'!Y85+'ECONOMIAS SOMENTE (SES)'!P85</f>
        <v>50193.517762876305</v>
      </c>
      <c r="L85" s="5">
        <f>'NUMERO DE ECONOMIAS SAA'!Z85+'ECONOMIAS SOMENTE (SES)'!Q85</f>
        <v>50688.255671279781</v>
      </c>
      <c r="M85" s="5">
        <f>'NUMERO DE ECONOMIAS SAA'!AA85+'ECONOMIAS SOMENTE (SES)'!R85</f>
        <v>51166.158367812815</v>
      </c>
    </row>
    <row r="86" spans="1:13" x14ac:dyDescent="0.25">
      <c r="A86" t="s">
        <v>67</v>
      </c>
      <c r="B86" s="1">
        <v>172</v>
      </c>
      <c r="C86" t="s">
        <v>307</v>
      </c>
      <c r="D86" s="14" t="s">
        <v>463</v>
      </c>
      <c r="E86" s="14" t="s">
        <v>459</v>
      </c>
      <c r="F86" s="5">
        <f>'[2]ECONOMIAS SOMENTE (SES)'!F94+'[2]ECONOMIAS SOMENTE (SAA)'!F94+'[2]ECONOMIAS SAA E SES'!F94</f>
        <v>2081</v>
      </c>
      <c r="G86" s="5">
        <f>'[2]ECONOMIAS SOMENTE (SES)'!G94+'[2]ECONOMIAS SOMENTE (SAA)'!G94+'[2]ECONOMIAS SAA E SES'!G94</f>
        <v>2111</v>
      </c>
      <c r="H86" s="5">
        <f>'[2]ECONOMIAS SOMENTE (SES)'!H94+'[2]ECONOMIAS SOMENTE (SAA)'!H94+'[2]ECONOMIAS SAA E SES'!H94</f>
        <v>2146</v>
      </c>
      <c r="J86" s="5">
        <f>'NUMERO DE ECONOMIAS SAA'!X86+'ECONOMIAS SOMENTE (SES)'!O86</f>
        <v>2169.3877146631439</v>
      </c>
      <c r="K86" s="5">
        <f>'NUMERO DE ECONOMIAS SAA'!Y86+'ECONOMIAS SOMENTE (SES)'!P86</f>
        <v>2191.3579920739767</v>
      </c>
      <c r="L86" s="5">
        <f>'NUMERO DE ECONOMIAS SAA'!Z86+'ECONOMIAS SOMENTE (SES)'!Q86</f>
        <v>2213.3282694848085</v>
      </c>
      <c r="M86" s="5">
        <f>'NUMERO DE ECONOMIAS SAA'!AA86+'ECONOMIAS SOMENTE (SES)'!R86</f>
        <v>2233.8811096433287</v>
      </c>
    </row>
    <row r="87" spans="1:13" x14ac:dyDescent="0.25">
      <c r="A87" t="s">
        <v>68</v>
      </c>
      <c r="B87" s="1">
        <v>517</v>
      </c>
      <c r="C87" t="s">
        <v>308</v>
      </c>
      <c r="D87" s="14" t="s">
        <v>463</v>
      </c>
      <c r="E87" s="14" t="s">
        <v>459</v>
      </c>
      <c r="F87" s="5">
        <f>'[2]ECONOMIAS SOMENTE (SES)'!F95+'[2]ECONOMIAS SOMENTE (SAA)'!F95+'[2]ECONOMIAS SAA E SES'!F95</f>
        <v>1009</v>
      </c>
      <c r="G87" s="5">
        <f>'[2]ECONOMIAS SOMENTE (SES)'!G95+'[2]ECONOMIAS SOMENTE (SAA)'!G95+'[2]ECONOMIAS SAA E SES'!G95</f>
        <v>1023</v>
      </c>
      <c r="H87" s="5">
        <f>'[2]ECONOMIAS SOMENTE (SES)'!H95+'[2]ECONOMIAS SOMENTE (SAA)'!H95+'[2]ECONOMIAS SAA E SES'!H95</f>
        <v>1032</v>
      </c>
      <c r="J87" s="5">
        <f>'NUMERO DE ECONOMIAS SAA'!X87+'ECONOMIAS SOMENTE (SES)'!O87</f>
        <v>1042.9709425939052</v>
      </c>
      <c r="K87" s="5">
        <f>'NUMERO DE ECONOMIAS SAA'!Y87+'ECONOMIAS SOMENTE (SES)'!P87</f>
        <v>1053.2104890148833</v>
      </c>
      <c r="L87" s="5">
        <f>'NUMERO DE ECONOMIAS SAA'!Z87+'ECONOMIAS SOMENTE (SES)'!Q87</f>
        <v>1064.1814316087884</v>
      </c>
      <c r="M87" s="5">
        <f>'NUMERO DE ECONOMIAS SAA'!AA87+'ECONOMIAS SOMENTE (SES)'!R87</f>
        <v>1073.6895818568394</v>
      </c>
    </row>
    <row r="88" spans="1:13" x14ac:dyDescent="0.25">
      <c r="A88" t="s">
        <v>69</v>
      </c>
      <c r="B88" s="1">
        <v>175</v>
      </c>
      <c r="C88" t="s">
        <v>309</v>
      </c>
      <c r="D88" s="14" t="s">
        <v>463</v>
      </c>
      <c r="E88" s="14" t="s">
        <v>458</v>
      </c>
      <c r="F88" s="5">
        <f>'[2]ECONOMIAS SOMENTE (SES)'!F96+'[2]ECONOMIAS SOMENTE (SAA)'!F96+'[2]ECONOMIAS SAA E SES'!F96</f>
        <v>5234</v>
      </c>
      <c r="G88" s="5">
        <f>'[2]ECONOMIAS SOMENTE (SES)'!G96+'[2]ECONOMIAS SOMENTE (SAA)'!G96+'[2]ECONOMIAS SAA E SES'!G96</f>
        <v>5345</v>
      </c>
      <c r="H88" s="5">
        <f>'[2]ECONOMIAS SOMENTE (SES)'!H96+'[2]ECONOMIAS SOMENTE (SAA)'!H96+'[2]ECONOMIAS SAA E SES'!H96</f>
        <v>5465</v>
      </c>
      <c r="J88" s="5">
        <f>'NUMERO DE ECONOMIAS SAA'!X88+'ECONOMIAS SOMENTE (SES)'!O88</f>
        <v>5523.7209932279911</v>
      </c>
      <c r="K88" s="5">
        <f>'NUMERO DE ECONOMIAS SAA'!Y88+'ECONOMIAS SOMENTE (SES)'!P88</f>
        <v>5580.4681715575616</v>
      </c>
      <c r="L88" s="5">
        <f>'NUMERO DE ECONOMIAS SAA'!Z88+'ECONOMIAS SOMENTE (SES)'!Q88</f>
        <v>5635.7349887133178</v>
      </c>
      <c r="M88" s="5">
        <f>'NUMERO DE ECONOMIAS SAA'!AA88+'ECONOMIAS SOMENTE (SES)'!R88</f>
        <v>5689.0279909706542</v>
      </c>
    </row>
    <row r="89" spans="1:13" x14ac:dyDescent="0.25">
      <c r="A89" t="s">
        <v>70</v>
      </c>
      <c r="B89" s="1">
        <v>20</v>
      </c>
      <c r="C89" t="s">
        <v>310</v>
      </c>
      <c r="D89" s="14" t="s">
        <v>463</v>
      </c>
      <c r="E89" s="14" t="s">
        <v>459</v>
      </c>
      <c r="F89" s="5">
        <f>'[2]ECONOMIAS SOMENTE (SES)'!F97+'[2]ECONOMIAS SOMENTE (SAA)'!F97+'[2]ECONOMIAS SAA E SES'!F97</f>
        <v>2533</v>
      </c>
      <c r="G89" s="5">
        <f>'[2]ECONOMIAS SOMENTE (SES)'!G97+'[2]ECONOMIAS SOMENTE (SAA)'!G97+'[2]ECONOMIAS SAA E SES'!G97</f>
        <v>2547</v>
      </c>
      <c r="H89" s="5">
        <f>'[2]ECONOMIAS SOMENTE (SES)'!H97+'[2]ECONOMIAS SOMENTE (SAA)'!H97+'[2]ECONOMIAS SAA E SES'!H97</f>
        <v>2583</v>
      </c>
      <c r="J89" s="5">
        <f>'NUMERO DE ECONOMIAS SAA'!X89+'ECONOMIAS SOMENTE (SES)'!O89</f>
        <v>2610.7315950920242</v>
      </c>
      <c r="K89" s="5">
        <f>'NUMERO DE ECONOMIAS SAA'!Y89+'ECONOMIAS SOMENTE (SES)'!P89</f>
        <v>2637.967983128834</v>
      </c>
      <c r="L89" s="5">
        <f>'NUMERO DE ECONOMIAS SAA'!Z89+'ECONOMIAS SOMENTE (SES)'!Q89</f>
        <v>2663.7187499999995</v>
      </c>
      <c r="M89" s="5">
        <f>'NUMERO DE ECONOMIAS SAA'!AA89+'ECONOMIAS SOMENTE (SES)'!R89</f>
        <v>2688.9743098159502</v>
      </c>
    </row>
    <row r="90" spans="1:13" x14ac:dyDescent="0.25">
      <c r="A90" t="s">
        <v>71</v>
      </c>
      <c r="B90" s="1">
        <v>14</v>
      </c>
      <c r="C90" t="s">
        <v>311</v>
      </c>
      <c r="D90" s="14" t="s">
        <v>465</v>
      </c>
      <c r="E90" s="14" t="s">
        <v>458</v>
      </c>
      <c r="F90" s="5">
        <f>'[2]ECONOMIAS SOMENTE (SES)'!F98+'[2]ECONOMIAS SOMENTE (SAA)'!F98+'[2]ECONOMIAS SAA E SES'!F98</f>
        <v>28549</v>
      </c>
      <c r="G90" s="5">
        <f>'[2]ECONOMIAS SOMENTE (SES)'!G98+'[2]ECONOMIAS SOMENTE (SAA)'!G98+'[2]ECONOMIAS SAA E SES'!G98</f>
        <v>29613</v>
      </c>
      <c r="H90" s="5">
        <f>'[2]ECONOMIAS SOMENTE (SES)'!H98+'[2]ECONOMIAS SOMENTE (SAA)'!H98+'[2]ECONOMIAS SAA E SES'!H98</f>
        <v>31332</v>
      </c>
      <c r="J90" s="5">
        <f>'NUMERO DE ECONOMIAS SAA'!X90+'ECONOMIAS SOMENTE (SES)'!O90</f>
        <v>31688.870037699206</v>
      </c>
      <c r="K90" s="5">
        <f>'NUMERO DE ECONOMIAS SAA'!Y90+'ECONOMIAS SOMENTE (SES)'!P90</f>
        <v>32015.280673444904</v>
      </c>
      <c r="L90" s="5">
        <f>'NUMERO DE ECONOMIAS SAA'!Z90+'ECONOMIAS SOMENTE (SES)'!Q90</f>
        <v>32330.643185582907</v>
      </c>
      <c r="M90" s="5">
        <f>'NUMERO DE ECONOMIAS SAA'!AA90+'ECONOMIAS SOMENTE (SES)'!R90</f>
        <v>33005.095769192063</v>
      </c>
    </row>
    <row r="91" spans="1:13" x14ac:dyDescent="0.25">
      <c r="A91" t="s">
        <v>72</v>
      </c>
      <c r="B91" s="1">
        <v>1</v>
      </c>
      <c r="C91" t="s">
        <v>312</v>
      </c>
      <c r="D91" s="14" t="s">
        <v>465</v>
      </c>
      <c r="E91" s="14" t="s">
        <v>458</v>
      </c>
      <c r="F91" s="5">
        <f>'[2]ECONOMIAS SOMENTE (SES)'!F99+'[2]ECONOMIAS SOMENTE (SAA)'!F99+'[2]ECONOMIAS SAA E SES'!F99</f>
        <v>725927</v>
      </c>
      <c r="G91" s="5">
        <f>'[2]ECONOMIAS SOMENTE (SES)'!G99+'[2]ECONOMIAS SOMENTE (SAA)'!G99+'[2]ECONOMIAS SAA E SES'!G99</f>
        <v>739218</v>
      </c>
      <c r="H91" s="5">
        <f>'[2]ECONOMIAS SOMENTE (SES)'!H99+'[2]ECONOMIAS SOMENTE (SAA)'!H99+'[2]ECONOMIAS SAA E SES'!H99</f>
        <v>749912</v>
      </c>
      <c r="J91" s="5">
        <f>'NUMERO DE ECONOMIAS SAA'!X91+'ECONOMIAS SOMENTE (SES)'!O91</f>
        <v>758930.64379133494</v>
      </c>
      <c r="K91" s="5">
        <f>'NUMERO DE ECONOMIAS SAA'!Y91+'ECONOMIAS SOMENTE (SES)'!P91</f>
        <v>766821.62604168593</v>
      </c>
      <c r="L91" s="5">
        <f>'NUMERO DE ECONOMIAS SAA'!Z91+'ECONOMIAS SOMENTE (SES)'!Q91</f>
        <v>774461.75865612447</v>
      </c>
      <c r="M91" s="5">
        <f>'NUMERO DE ECONOMIAS SAA'!AA91+'ECONOMIAS SOMENTE (SES)'!R91</f>
        <v>781852.4970767831</v>
      </c>
    </row>
    <row r="92" spans="1:13" x14ac:dyDescent="0.25">
      <c r="A92" t="s">
        <v>73</v>
      </c>
      <c r="B92" s="1">
        <v>45</v>
      </c>
      <c r="C92" t="s">
        <v>313</v>
      </c>
      <c r="D92" s="14" t="s">
        <v>465</v>
      </c>
      <c r="E92" s="14" t="s">
        <v>458</v>
      </c>
      <c r="F92" s="5">
        <f>'[2]ECONOMIAS SOMENTE (SES)'!F100+'[2]ECONOMIAS SOMENTE (SAA)'!F100+'[2]ECONOMIAS SAA E SES'!F100</f>
        <v>18434</v>
      </c>
      <c r="G92" s="5">
        <f>'[2]ECONOMIAS SOMENTE (SES)'!G100+'[2]ECONOMIAS SOMENTE (SAA)'!G100+'[2]ECONOMIAS SAA E SES'!G100</f>
        <v>19003</v>
      </c>
      <c r="H92" s="5">
        <f>'[2]ECONOMIAS SOMENTE (SES)'!H100+'[2]ECONOMIAS SOMENTE (SAA)'!H100+'[2]ECONOMIAS SAA E SES'!H100</f>
        <v>19608</v>
      </c>
      <c r="J92" s="5">
        <f>'NUMERO DE ECONOMIAS SAA'!X92+'ECONOMIAS SOMENTE (SES)'!O92</f>
        <v>19874.382834556745</v>
      </c>
      <c r="K92" s="5">
        <f>'NUMERO DE ECONOMIAS SAA'!Y92+'ECONOMIAS SOMENTE (SES)'!P92</f>
        <v>20078.650805716021</v>
      </c>
      <c r="L92" s="5">
        <f>'NUMERO DE ECONOMIAS SAA'!Z92+'ECONOMIAS SOMENTE (SES)'!Q92</f>
        <v>20276.396255917996</v>
      </c>
      <c r="M92" s="5">
        <f>'NUMERO DE ECONOMIAS SAA'!AA92+'ECONOMIAS SOMENTE (SES)'!R92</f>
        <v>20468.026842722491</v>
      </c>
    </row>
    <row r="93" spans="1:13" x14ac:dyDescent="0.25">
      <c r="A93" t="s">
        <v>74</v>
      </c>
      <c r="B93" s="1">
        <v>24</v>
      </c>
      <c r="C93" t="s">
        <v>314</v>
      </c>
      <c r="D93" s="14" t="s">
        <v>463</v>
      </c>
      <c r="E93" s="14" t="s">
        <v>460</v>
      </c>
      <c r="F93" s="5">
        <f>'[2]ECONOMIAS SOMENTE (SES)'!F101+'[2]ECONOMIAS SOMENTE (SAA)'!F101+'[2]ECONOMIAS SAA E SES'!F101</f>
        <v>10923</v>
      </c>
      <c r="G93" s="5">
        <f>'[2]ECONOMIAS SOMENTE (SES)'!G101+'[2]ECONOMIAS SOMENTE (SAA)'!G101+'[2]ECONOMIAS SAA E SES'!G101</f>
        <v>10992</v>
      </c>
      <c r="H93" s="5">
        <f>'[2]ECONOMIAS SOMENTE (SES)'!H101+'[2]ECONOMIAS SOMENTE (SAA)'!H101+'[2]ECONOMIAS SAA E SES'!H101</f>
        <v>11049</v>
      </c>
      <c r="J93" s="5">
        <f>'NUMERO DE ECONOMIAS SAA'!X93+'ECONOMIAS SOMENTE (SES)'!O93</f>
        <v>11166.442215088282</v>
      </c>
      <c r="K93" s="5">
        <f>'NUMERO DE ECONOMIAS SAA'!Y93+'ECONOMIAS SOMENTE (SES)'!P93</f>
        <v>11282.222512038525</v>
      </c>
      <c r="L93" s="5">
        <f>'NUMERO DE ECONOMIAS SAA'!Z93+'ECONOMIAS SOMENTE (SES)'!Q93</f>
        <v>11393.01705457464</v>
      </c>
      <c r="M93" s="5">
        <f>'NUMERO DE ECONOMIAS SAA'!AA93+'ECONOMIAS SOMENTE (SES)'!R93</f>
        <v>11499.933788121991</v>
      </c>
    </row>
    <row r="94" spans="1:13" x14ac:dyDescent="0.25">
      <c r="A94" t="s">
        <v>75</v>
      </c>
      <c r="B94" s="1">
        <v>21</v>
      </c>
      <c r="C94" t="s">
        <v>315</v>
      </c>
      <c r="D94" s="14" t="s">
        <v>464</v>
      </c>
      <c r="E94" s="14" t="s">
        <v>460</v>
      </c>
      <c r="F94" s="5">
        <f>'[2]ECONOMIAS SOMENTE (SES)'!F102+'[2]ECONOMIAS SOMENTE (SAA)'!F102+'[2]ECONOMIAS SAA E SES'!F102</f>
        <v>15331</v>
      </c>
      <c r="G94" s="5">
        <f>'[2]ECONOMIAS SOMENTE (SES)'!G102+'[2]ECONOMIAS SOMENTE (SAA)'!G102+'[2]ECONOMIAS SAA E SES'!G102</f>
        <v>15589</v>
      </c>
      <c r="H94" s="5">
        <f>'[2]ECONOMIAS SOMENTE (SES)'!H102+'[2]ECONOMIAS SOMENTE (SAA)'!H102+'[2]ECONOMIAS SAA E SES'!H102</f>
        <v>15835</v>
      </c>
      <c r="J94" s="5">
        <f>'NUMERO DE ECONOMIAS SAA'!X94+'ECONOMIAS SOMENTE (SES)'!O94</f>
        <v>16046.286574870916</v>
      </c>
      <c r="K94" s="5">
        <f>'NUMERO DE ECONOMIAS SAA'!Y94+'ECONOMIAS SOMENTE (SES)'!P94</f>
        <v>16212.25197934596</v>
      </c>
      <c r="L94" s="5">
        <f>'NUMERO DE ECONOMIAS SAA'!Z94+'ECONOMIAS SOMENTE (SES)'!Q94</f>
        <v>16371.009351692488</v>
      </c>
      <c r="M94" s="5">
        <f>'NUMERO DE ECONOMIAS SAA'!AA94+'ECONOMIAS SOMENTE (SES)'!R94</f>
        <v>16525.775846242115</v>
      </c>
    </row>
    <row r="95" spans="1:13" x14ac:dyDescent="0.25">
      <c r="A95" t="s">
        <v>76</v>
      </c>
      <c r="B95" s="1">
        <v>254</v>
      </c>
      <c r="C95" t="s">
        <v>316</v>
      </c>
      <c r="D95" s="14" t="s">
        <v>463</v>
      </c>
      <c r="E95" s="14" t="s">
        <v>460</v>
      </c>
      <c r="F95" s="5">
        <f>'[2]ECONOMIAS SOMENTE (SES)'!F103+'[2]ECONOMIAS SOMENTE (SAA)'!F103+'[2]ECONOMIAS SAA E SES'!F103</f>
        <v>1635</v>
      </c>
      <c r="G95" s="5">
        <f>'[2]ECONOMIAS SOMENTE (SES)'!G103+'[2]ECONOMIAS SOMENTE (SAA)'!G103+'[2]ECONOMIAS SAA E SES'!G103</f>
        <v>1689</v>
      </c>
      <c r="H95" s="5">
        <f>'[2]ECONOMIAS SOMENTE (SES)'!H103+'[2]ECONOMIAS SOMENTE (SAA)'!H103+'[2]ECONOMIAS SAA E SES'!H103</f>
        <v>1696</v>
      </c>
      <c r="J95" s="5">
        <f>'NUMERO DE ECONOMIAS SAA'!X95+'ECONOMIAS SOMENTE (SES)'!O95</f>
        <v>1714.4794188861986</v>
      </c>
      <c r="K95" s="5">
        <f>'NUMERO DE ECONOMIAS SAA'!Y95+'ECONOMIAS SOMENTE (SES)'!P95</f>
        <v>1731.9322033898309</v>
      </c>
      <c r="L95" s="5">
        <f>'NUMERO DE ECONOMIAS SAA'!Z95+'ECONOMIAS SOMENTE (SES)'!Q95</f>
        <v>1749.0427764326068</v>
      </c>
      <c r="M95" s="5">
        <f>'NUMERO DE ECONOMIAS SAA'!AA95+'ECONOMIAS SOMENTE (SES)'!R95</f>
        <v>1968.1726537927286</v>
      </c>
    </row>
    <row r="96" spans="1:13" x14ac:dyDescent="0.25">
      <c r="A96" t="s">
        <v>77</v>
      </c>
      <c r="B96" s="1">
        <v>72</v>
      </c>
      <c r="C96" t="s">
        <v>317</v>
      </c>
      <c r="D96" s="14" t="s">
        <v>465</v>
      </c>
      <c r="E96" s="14" t="s">
        <v>458</v>
      </c>
      <c r="F96" s="5">
        <f>'[2]ECONOMIAS SOMENTE (SES)'!F104+'[2]ECONOMIAS SOMENTE (SAA)'!F104+'[2]ECONOMIAS SAA E SES'!F104</f>
        <v>8027</v>
      </c>
      <c r="G96" s="5">
        <f>'[2]ECONOMIAS SOMENTE (SES)'!G104+'[2]ECONOMIAS SOMENTE (SAA)'!G104+'[2]ECONOMIAS SAA E SES'!G104</f>
        <v>8471</v>
      </c>
      <c r="H96" s="5">
        <f>'[2]ECONOMIAS SOMENTE (SES)'!H104+'[2]ECONOMIAS SOMENTE (SAA)'!H104+'[2]ECONOMIAS SAA E SES'!H104</f>
        <v>8818</v>
      </c>
      <c r="J96" s="5">
        <f>'NUMERO DE ECONOMIAS SAA'!X96+'ECONOMIAS SOMENTE (SES)'!O96</f>
        <v>8921.0825819835645</v>
      </c>
      <c r="K96" s="5">
        <f>'NUMERO DE ECONOMIAS SAA'!Y96+'ECONOMIAS SOMENTE (SES)'!P96</f>
        <v>9012.3865794303056</v>
      </c>
      <c r="L96" s="5">
        <f>'NUMERO DE ECONOMIAS SAA'!Z96+'ECONOMIAS SOMENTE (SES)'!Q96</f>
        <v>9101.6066384744299</v>
      </c>
      <c r="M96" s="5">
        <f>'NUMERO DE ECONOMIAS SAA'!AA96+'ECONOMIAS SOMENTE (SES)'!R96</f>
        <v>9196.6588207133209</v>
      </c>
    </row>
    <row r="97" spans="1:13" x14ac:dyDescent="0.25">
      <c r="A97" t="s">
        <v>78</v>
      </c>
      <c r="B97" s="1">
        <v>407</v>
      </c>
      <c r="C97" t="s">
        <v>318</v>
      </c>
      <c r="D97" s="14" t="s">
        <v>463</v>
      </c>
      <c r="E97" s="14" t="s">
        <v>458</v>
      </c>
      <c r="F97" s="5">
        <f>'[2]ECONOMIAS SOMENTE (SES)'!F105+'[2]ECONOMIAS SOMENTE (SAA)'!F105+'[2]ECONOMIAS SAA E SES'!F105</f>
        <v>840</v>
      </c>
      <c r="G97" s="5">
        <f>'[2]ECONOMIAS SOMENTE (SES)'!G105+'[2]ECONOMIAS SOMENTE (SAA)'!G105+'[2]ECONOMIAS SAA E SES'!G105</f>
        <v>849</v>
      </c>
      <c r="H97" s="5">
        <f>'[2]ECONOMIAS SOMENTE (SES)'!H105+'[2]ECONOMIAS SOMENTE (SAA)'!H105+'[2]ECONOMIAS SAA E SES'!H105</f>
        <v>862</v>
      </c>
      <c r="J97" s="5">
        <f>'NUMERO DE ECONOMIAS SAA'!X97+'ECONOMIAS SOMENTE (SES)'!O97</f>
        <v>871.68539325842698</v>
      </c>
      <c r="K97" s="5">
        <f>'NUMERO DE ECONOMIAS SAA'!Y97+'ECONOMIAS SOMENTE (SES)'!P97</f>
        <v>880.16011235955057</v>
      </c>
      <c r="L97" s="5">
        <f>'NUMERO DE ECONOMIAS SAA'!Z97+'ECONOMIAS SOMENTE (SES)'!Q97</f>
        <v>889.24016853932596</v>
      </c>
      <c r="M97" s="5">
        <f>'NUMERO DE ECONOMIAS SAA'!AA97+'ECONOMIAS SOMENTE (SES)'!R97</f>
        <v>897.71488764044955</v>
      </c>
    </row>
    <row r="98" spans="1:13" x14ac:dyDescent="0.25">
      <c r="A98" t="s">
        <v>79</v>
      </c>
      <c r="B98" s="1">
        <v>176</v>
      </c>
      <c r="C98" t="s">
        <v>319</v>
      </c>
      <c r="D98" s="14" t="s">
        <v>463</v>
      </c>
      <c r="E98" s="14" t="s">
        <v>459</v>
      </c>
      <c r="F98" s="5">
        <f>'[2]ECONOMIAS SOMENTE (SES)'!F106+'[2]ECONOMIAS SOMENTE (SAA)'!F106+'[2]ECONOMIAS SAA E SES'!F106</f>
        <v>923</v>
      </c>
      <c r="G98" s="5">
        <f>'[2]ECONOMIAS SOMENTE (SES)'!G106+'[2]ECONOMIAS SOMENTE (SAA)'!G106+'[2]ECONOMIAS SAA E SES'!G106</f>
        <v>936</v>
      </c>
      <c r="H98" s="5">
        <f>'[2]ECONOMIAS SOMENTE (SES)'!H106+'[2]ECONOMIAS SOMENTE (SAA)'!H106+'[2]ECONOMIAS SAA E SES'!H106</f>
        <v>988</v>
      </c>
      <c r="J98" s="5">
        <f>'NUMERO DE ECONOMIAS SAA'!X98+'ECONOMIAS SOMENTE (SES)'!O98</f>
        <v>998.76252723311552</v>
      </c>
      <c r="K98" s="5">
        <f>'NUMERO DE ECONOMIAS SAA'!Y98+'ECONOMIAS SOMENTE (SES)'!P98</f>
        <v>1008.9869281045753</v>
      </c>
      <c r="L98" s="5">
        <f>'NUMERO DE ECONOMIAS SAA'!Z98+'ECONOMIAS SOMENTE (SES)'!Q98</f>
        <v>1019.211328976035</v>
      </c>
      <c r="M98" s="5">
        <f>'NUMERO DE ECONOMIAS SAA'!AA98+'ECONOMIAS SOMENTE (SES)'!R98</f>
        <v>1028.897603485839</v>
      </c>
    </row>
    <row r="99" spans="1:13" x14ac:dyDescent="0.25">
      <c r="A99" t="s">
        <v>80</v>
      </c>
      <c r="B99" s="1">
        <v>284</v>
      </c>
      <c r="C99" t="s">
        <v>320</v>
      </c>
      <c r="D99" s="14" t="s">
        <v>463</v>
      </c>
      <c r="E99" s="14" t="s">
        <v>458</v>
      </c>
      <c r="F99" s="5">
        <f>'[2]ECONOMIAS SOMENTE (SES)'!F107+'[2]ECONOMIAS SOMENTE (SAA)'!F107+'[2]ECONOMIAS SAA E SES'!F107</f>
        <v>0</v>
      </c>
      <c r="G99" s="5">
        <f>'[2]ECONOMIAS SOMENTE (SES)'!G107+'[2]ECONOMIAS SOMENTE (SAA)'!G107+'[2]ECONOMIAS SAA E SES'!G107</f>
        <v>0</v>
      </c>
      <c r="H99" s="5">
        <f>'[2]ECONOMIAS SOMENTE (SES)'!H107+'[2]ECONOMIAS SOMENTE (SAA)'!H107+'[2]ECONOMIAS SAA E SES'!H107</f>
        <v>0</v>
      </c>
      <c r="J99" s="5">
        <f>'NUMERO DE ECONOMIAS SAA'!X99+'ECONOMIAS SOMENTE (SES)'!O99</f>
        <v>768.90025584094849</v>
      </c>
      <c r="K99" s="5">
        <f>'NUMERO DE ECONOMIAS SAA'!Y99+'ECONOMIAS SOMENTE (SES)'!P99</f>
        <v>777.10300983363686</v>
      </c>
      <c r="L99" s="5">
        <f>'NUMERO DE ECONOMIAS SAA'!Z99+'ECONOMIAS SOMENTE (SES)'!Q99</f>
        <v>784.44231603762137</v>
      </c>
      <c r="M99" s="5">
        <f>'NUMERO DE ECONOMIAS SAA'!AA99+'ECONOMIAS SOMENTE (SES)'!R99</f>
        <v>791.78162224160576</v>
      </c>
    </row>
    <row r="100" spans="1:13" x14ac:dyDescent="0.25">
      <c r="A100" t="s">
        <v>81</v>
      </c>
      <c r="B100" s="1">
        <v>177</v>
      </c>
      <c r="C100" t="s">
        <v>321</v>
      </c>
      <c r="D100" s="14" t="s">
        <v>463</v>
      </c>
      <c r="E100" s="14" t="s">
        <v>458</v>
      </c>
      <c r="F100" s="5">
        <f>'[2]ECONOMIAS SOMENTE (SES)'!F108+'[2]ECONOMIAS SOMENTE (SAA)'!F108+'[2]ECONOMIAS SAA E SES'!F108</f>
        <v>1416</v>
      </c>
      <c r="G100" s="5">
        <f>'[2]ECONOMIAS SOMENTE (SES)'!G108+'[2]ECONOMIAS SOMENTE (SAA)'!G108+'[2]ECONOMIAS SAA E SES'!G108</f>
        <v>1445</v>
      </c>
      <c r="H100" s="5">
        <f>'[2]ECONOMIAS SOMENTE (SES)'!H108+'[2]ECONOMIAS SOMENTE (SAA)'!H108+'[2]ECONOMIAS SAA E SES'!H108</f>
        <v>1476</v>
      </c>
      <c r="J100" s="5">
        <f>'NUMERO DE ECONOMIAS SAA'!X100+'ECONOMIAS SOMENTE (SES)'!O100</f>
        <v>1491.7913741223667</v>
      </c>
      <c r="K100" s="5">
        <f>'NUMERO DE ECONOMIAS SAA'!Y100+'ECONOMIAS SOMENTE (SES)'!P100</f>
        <v>1507.5827482447339</v>
      </c>
      <c r="L100" s="5">
        <f>'NUMERO DE ECONOMIAS SAA'!Z100+'ECONOMIAS SOMENTE (SES)'!Q100</f>
        <v>1522.3871614844531</v>
      </c>
      <c r="M100" s="5">
        <f>'NUMERO DE ECONOMIAS SAA'!AA100+'ECONOMIAS SOMENTE (SES)'!R100</f>
        <v>1536.6980942828482</v>
      </c>
    </row>
    <row r="101" spans="1:13" x14ac:dyDescent="0.25">
      <c r="A101" t="s">
        <v>82</v>
      </c>
      <c r="B101" s="1">
        <v>178</v>
      </c>
      <c r="C101" t="s">
        <v>322</v>
      </c>
      <c r="D101" s="14" t="s">
        <v>463</v>
      </c>
      <c r="E101" s="14" t="s">
        <v>458</v>
      </c>
      <c r="F101" s="5">
        <f>'[2]ECONOMIAS SOMENTE (SES)'!F109+'[2]ECONOMIAS SOMENTE (SAA)'!F109+'[2]ECONOMIAS SAA E SES'!F109</f>
        <v>6304</v>
      </c>
      <c r="G101" s="5">
        <f>'[2]ECONOMIAS SOMENTE (SES)'!G109+'[2]ECONOMIAS SOMENTE (SAA)'!G109+'[2]ECONOMIAS SAA E SES'!G109</f>
        <v>6749</v>
      </c>
      <c r="H101" s="5">
        <f>'[2]ECONOMIAS SOMENTE (SES)'!H109+'[2]ECONOMIAS SOMENTE (SAA)'!H109+'[2]ECONOMIAS SAA E SES'!H109</f>
        <v>7089</v>
      </c>
      <c r="J101" s="5">
        <f>'NUMERO DE ECONOMIAS SAA'!X101+'ECONOMIAS SOMENTE (SES)'!O101</f>
        <v>7493.3290520753953</v>
      </c>
      <c r="K101" s="5">
        <f>'NUMERO DE ECONOMIAS SAA'!Y101+'ECONOMIAS SOMENTE (SES)'!P101</f>
        <v>7901.8464842737667</v>
      </c>
      <c r="L101" s="5">
        <f>'NUMERO DE ECONOMIAS SAA'!Z101+'ECONOMIAS SOMENTE (SES)'!Q101</f>
        <v>8314.2009463890026</v>
      </c>
      <c r="M101" s="5">
        <f>'NUMERO DE ECONOMIAS SAA'!AA101+'ECONOMIAS SOMENTE (SES)'!R101</f>
        <v>8730.6462903701558</v>
      </c>
    </row>
    <row r="102" spans="1:13" x14ac:dyDescent="0.25">
      <c r="A102" t="s">
        <v>83</v>
      </c>
      <c r="B102" s="1">
        <v>179</v>
      </c>
      <c r="C102" t="s">
        <v>323</v>
      </c>
      <c r="D102" s="14" t="s">
        <v>463</v>
      </c>
      <c r="E102" s="14" t="s">
        <v>458</v>
      </c>
      <c r="F102" s="5">
        <f>'[2]ECONOMIAS SOMENTE (SES)'!F110+'[2]ECONOMIAS SOMENTE (SAA)'!F110+'[2]ECONOMIAS SAA E SES'!F110</f>
        <v>1376</v>
      </c>
      <c r="G102" s="5">
        <f>'[2]ECONOMIAS SOMENTE (SES)'!G110+'[2]ECONOMIAS SOMENTE (SAA)'!G110+'[2]ECONOMIAS SAA E SES'!G110</f>
        <v>1390</v>
      </c>
      <c r="H102" s="5">
        <f>'[2]ECONOMIAS SOMENTE (SES)'!H110+'[2]ECONOMIAS SOMENTE (SAA)'!H110+'[2]ECONOMIAS SAA E SES'!H110</f>
        <v>1406</v>
      </c>
      <c r="J102" s="5">
        <f>'NUMERO DE ECONOMIAS SAA'!X102+'ECONOMIAS SOMENTE (SES)'!O102</f>
        <v>1420.8733884297519</v>
      </c>
      <c r="K102" s="5">
        <f>'NUMERO DE ECONOMIAS SAA'!Y102+'ECONOMIAS SOMENTE (SES)'!P102</f>
        <v>1435.7467768595041</v>
      </c>
      <c r="L102" s="5">
        <f>'NUMERO DE ECONOMIAS SAA'!Z102+'ECONOMIAS SOMENTE (SES)'!Q102</f>
        <v>1449.6905785123965</v>
      </c>
      <c r="M102" s="5">
        <f>'NUMERO DE ECONOMIAS SAA'!AA102+'ECONOMIAS SOMENTE (SES)'!R102</f>
        <v>1463.634380165289</v>
      </c>
    </row>
    <row r="103" spans="1:13" x14ac:dyDescent="0.25">
      <c r="A103" t="s">
        <v>84</v>
      </c>
      <c r="B103" s="1">
        <v>48</v>
      </c>
      <c r="C103" t="s">
        <v>324</v>
      </c>
      <c r="D103" s="14" t="s">
        <v>463</v>
      </c>
      <c r="E103" s="14" t="s">
        <v>459</v>
      </c>
      <c r="F103" s="5">
        <f>'[2]ECONOMIAS SOMENTE (SES)'!F111+'[2]ECONOMIAS SOMENTE (SAA)'!F111+'[2]ECONOMIAS SAA E SES'!F111</f>
        <v>4019</v>
      </c>
      <c r="G103" s="5">
        <f>'[2]ECONOMIAS SOMENTE (SES)'!G111+'[2]ECONOMIAS SOMENTE (SAA)'!G111+'[2]ECONOMIAS SAA E SES'!G111</f>
        <v>4056</v>
      </c>
      <c r="H103" s="5">
        <f>'[2]ECONOMIAS SOMENTE (SES)'!H111+'[2]ECONOMIAS SOMENTE (SAA)'!H111+'[2]ECONOMIAS SAA E SES'!H111</f>
        <v>4174</v>
      </c>
      <c r="J103" s="5">
        <f>'NUMERO DE ECONOMIAS SAA'!X103+'ECONOMIAS SOMENTE (SES)'!O103</f>
        <v>4219.0739848282019</v>
      </c>
      <c r="K103" s="5">
        <f>'NUMERO DE ECONOMIAS SAA'!Y103+'ECONOMIAS SOMENTE (SES)'!P103</f>
        <v>4262.2854082998665</v>
      </c>
      <c r="L103" s="5">
        <f>'NUMERO DE ECONOMIAS SAA'!Z103+'ECONOMIAS SOMENTE (SES)'!Q103</f>
        <v>4304.3792949576082</v>
      </c>
      <c r="M103" s="5">
        <f>'NUMERO DE ECONOMIAS SAA'!AA103+'ECONOMIAS SOMENTE (SES)'!R103</f>
        <v>4344.9831325301211</v>
      </c>
    </row>
    <row r="104" spans="1:13" x14ac:dyDescent="0.25">
      <c r="A104" t="s">
        <v>85</v>
      </c>
      <c r="B104" s="1">
        <v>305</v>
      </c>
      <c r="C104" t="s">
        <v>325</v>
      </c>
      <c r="D104" s="14" t="s">
        <v>463</v>
      </c>
      <c r="E104" s="14" t="s">
        <v>460</v>
      </c>
      <c r="F104" s="5">
        <f>'[2]ECONOMIAS SOMENTE (SES)'!F112+'[2]ECONOMIAS SOMENTE (SAA)'!F112+'[2]ECONOMIAS SAA E SES'!F112</f>
        <v>2196</v>
      </c>
      <c r="G104" s="5">
        <f>'[2]ECONOMIAS SOMENTE (SES)'!G112+'[2]ECONOMIAS SOMENTE (SAA)'!G112+'[2]ECONOMIAS SAA E SES'!G112</f>
        <v>2231</v>
      </c>
      <c r="H104" s="5">
        <f>'[2]ECONOMIAS SOMENTE (SES)'!H112+'[2]ECONOMIAS SOMENTE (SAA)'!H112+'[2]ECONOMIAS SAA E SES'!H112</f>
        <v>2312</v>
      </c>
      <c r="J104" s="5">
        <f>'NUMERO DE ECONOMIAS SAA'!X104+'ECONOMIAS SOMENTE (SES)'!O104</f>
        <v>2336.9879518072289</v>
      </c>
      <c r="K104" s="5">
        <f>'NUMERO DE ECONOMIAS SAA'!Y104+'ECONOMIAS SOMENTE (SES)'!P104</f>
        <v>2360.7469879518067</v>
      </c>
      <c r="L104" s="5">
        <f>'NUMERO DE ECONOMIAS SAA'!Z104+'ECONOMIAS SOMENTE (SES)'!Q104</f>
        <v>2384.0963855421683</v>
      </c>
      <c r="M104" s="5">
        <f>'NUMERO DE ECONOMIAS SAA'!AA104+'ECONOMIAS SOMENTE (SES)'!R104</f>
        <v>2406.6265060240958</v>
      </c>
    </row>
    <row r="105" spans="1:13" x14ac:dyDescent="0.25">
      <c r="A105" t="s">
        <v>86</v>
      </c>
      <c r="B105" s="1">
        <v>297</v>
      </c>
      <c r="C105" t="s">
        <v>326</v>
      </c>
      <c r="D105" s="14" t="s">
        <v>464</v>
      </c>
      <c r="E105" s="14" t="s">
        <v>460</v>
      </c>
      <c r="F105" s="5">
        <f>'[2]ECONOMIAS SOMENTE (SES)'!F113+'[2]ECONOMIAS SOMENTE (SAA)'!F113+'[2]ECONOMIAS SAA E SES'!F113</f>
        <v>6681</v>
      </c>
      <c r="G105" s="5">
        <f>'[2]ECONOMIAS SOMENTE (SES)'!G113+'[2]ECONOMIAS SOMENTE (SAA)'!G113+'[2]ECONOMIAS SAA E SES'!G113</f>
        <v>7013</v>
      </c>
      <c r="H105" s="5">
        <f>'[2]ECONOMIAS SOMENTE (SES)'!H113+'[2]ECONOMIAS SOMENTE (SAA)'!H113+'[2]ECONOMIAS SAA E SES'!H113</f>
        <v>7251</v>
      </c>
      <c r="J105" s="5">
        <f>'NUMERO DE ECONOMIAS SAA'!X105+'ECONOMIAS SOMENTE (SES)'!O105</f>
        <v>7328.3277204798987</v>
      </c>
      <c r="K105" s="5">
        <f>'NUMERO DE ECONOMIAS SAA'!Y105+'ECONOMIAS SOMENTE (SES)'!P105</f>
        <v>7404.1292359503259</v>
      </c>
      <c r="L105" s="5">
        <f>'NUMERO DE ECONOMIAS SAA'!Z105+'ECONOMIAS SOMENTE (SES)'!Q105</f>
        <v>7476.8783414018098</v>
      </c>
      <c r="M105" s="5">
        <f>'NUMERO DE ECONOMIAS SAA'!AA105+'ECONOMIAS SOMENTE (SES)'!R105</f>
        <v>7547.592506840665</v>
      </c>
    </row>
    <row r="106" spans="1:13" x14ac:dyDescent="0.25">
      <c r="A106" t="s">
        <v>87</v>
      </c>
      <c r="B106" s="1">
        <v>26</v>
      </c>
      <c r="C106" t="s">
        <v>327</v>
      </c>
      <c r="D106" s="14" t="s">
        <v>463</v>
      </c>
      <c r="E106" s="14" t="s">
        <v>458</v>
      </c>
      <c r="F106" s="5">
        <f>'[2]ECONOMIAS SOMENTE (SES)'!F114+'[2]ECONOMIAS SOMENTE (SAA)'!F114+'[2]ECONOMIAS SAA E SES'!F114</f>
        <v>23367</v>
      </c>
      <c r="G106" s="5">
        <f>'[2]ECONOMIAS SOMENTE (SES)'!G114+'[2]ECONOMIAS SOMENTE (SAA)'!G114+'[2]ECONOMIAS SAA E SES'!G114</f>
        <v>23915</v>
      </c>
      <c r="H106" s="5">
        <f>'[2]ECONOMIAS SOMENTE (SES)'!H114+'[2]ECONOMIAS SOMENTE (SAA)'!H114+'[2]ECONOMIAS SAA E SES'!H114</f>
        <v>24535</v>
      </c>
      <c r="J106" s="5">
        <f>'NUMERO DE ECONOMIAS SAA'!X106+'ECONOMIAS SOMENTE (SES)'!O106</f>
        <v>24821.228604153366</v>
      </c>
      <c r="K106" s="5">
        <f>'NUMERO DE ECONOMIAS SAA'!Y106+'ECONOMIAS SOMENTE (SES)'!P106</f>
        <v>25185.918002929142</v>
      </c>
      <c r="L106" s="5">
        <f>'NUMERO DE ECONOMIAS SAA'!Z106+'ECONOMIAS SOMENTE (SES)'!Q106</f>
        <v>25433.624713658046</v>
      </c>
      <c r="M106" s="5">
        <f>'NUMERO DE ECONOMIAS SAA'!AA106+'ECONOMIAS SOMENTE (SES)'!R106</f>
        <v>25673.348736340082</v>
      </c>
    </row>
    <row r="107" spans="1:13" x14ac:dyDescent="0.25">
      <c r="A107" t="s">
        <v>88</v>
      </c>
      <c r="B107" s="1">
        <v>105</v>
      </c>
      <c r="C107" t="s">
        <v>328</v>
      </c>
      <c r="D107" s="14" t="s">
        <v>463</v>
      </c>
      <c r="E107" s="14" t="s">
        <v>458</v>
      </c>
      <c r="F107" s="5">
        <f>'[2]ECONOMIAS SOMENTE (SES)'!F115+'[2]ECONOMIAS SOMENTE (SAA)'!F115+'[2]ECONOMIAS SAA E SES'!F115</f>
        <v>1039</v>
      </c>
      <c r="G107" s="5">
        <f>'[2]ECONOMIAS SOMENTE (SES)'!G115+'[2]ECONOMIAS SOMENTE (SAA)'!G115+'[2]ECONOMIAS SAA E SES'!G115</f>
        <v>1048</v>
      </c>
      <c r="H107" s="5">
        <f>'[2]ECONOMIAS SOMENTE (SES)'!H115+'[2]ECONOMIAS SOMENTE (SAA)'!H115+'[2]ECONOMIAS SAA E SES'!H115</f>
        <v>1063</v>
      </c>
      <c r="J107" s="5">
        <f>'NUMERO DE ECONOMIAS SAA'!X107+'ECONOMIAS SOMENTE (SES)'!O107</f>
        <v>1074.3245738636365</v>
      </c>
      <c r="K107" s="5">
        <f>'NUMERO DE ECONOMIAS SAA'!Y107+'ECONOMIAS SOMENTE (SES)'!P107</f>
        <v>1084.8941761363637</v>
      </c>
      <c r="L107" s="5">
        <f>'NUMERO DE ECONOMIAS SAA'!Z107+'ECONOMIAS SOMENTE (SES)'!Q107</f>
        <v>1096.2187500000002</v>
      </c>
      <c r="M107" s="5">
        <f>'NUMERO DE ECONOMIAS SAA'!AA107+'ECONOMIAS SOMENTE (SES)'!R107</f>
        <v>1106.0333806818185</v>
      </c>
    </row>
    <row r="108" spans="1:13" x14ac:dyDescent="0.25">
      <c r="A108" t="s">
        <v>89</v>
      </c>
      <c r="B108" s="1">
        <v>27</v>
      </c>
      <c r="C108" t="s">
        <v>329</v>
      </c>
      <c r="D108" s="14" t="s">
        <v>463</v>
      </c>
      <c r="E108" s="14" t="s">
        <v>460</v>
      </c>
      <c r="F108" s="5">
        <f>'[2]ECONOMIAS SOMENTE (SES)'!F116+'[2]ECONOMIAS SOMENTE (SAA)'!F116+'[2]ECONOMIAS SAA E SES'!F116</f>
        <v>18893</v>
      </c>
      <c r="G108" s="5">
        <f>'[2]ECONOMIAS SOMENTE (SES)'!G116+'[2]ECONOMIAS SOMENTE (SAA)'!G116+'[2]ECONOMIAS SAA E SES'!G116</f>
        <v>19403</v>
      </c>
      <c r="H108" s="5">
        <f>'[2]ECONOMIAS SOMENTE (SES)'!H116+'[2]ECONOMIAS SOMENTE (SAA)'!H116+'[2]ECONOMIAS SAA E SES'!H116</f>
        <v>19953</v>
      </c>
      <c r="J108" s="5">
        <f>'NUMERO DE ECONOMIAS SAA'!X108+'ECONOMIAS SOMENTE (SES)'!O108</f>
        <v>20166.978742419407</v>
      </c>
      <c r="K108" s="5">
        <f>'NUMERO DE ECONOMIAS SAA'!Y108+'ECONOMIAS SOMENTE (SES)'!P108</f>
        <v>20373.61883179062</v>
      </c>
      <c r="L108" s="5">
        <f>'NUMERO DE ECONOMIAS SAA'!Z108+'ECONOMIAS SOMENTE (SES)'!Q108</f>
        <v>20574.286402808812</v>
      </c>
      <c r="M108" s="5">
        <f>'NUMERO DE ECONOMIAS SAA'!AA108+'ECONOMIAS SOMENTE (SES)'!R108</f>
        <v>20793.615320778808</v>
      </c>
    </row>
    <row r="109" spans="1:13" x14ac:dyDescent="0.25">
      <c r="A109" t="s">
        <v>90</v>
      </c>
      <c r="B109" s="1">
        <v>180</v>
      </c>
      <c r="C109" t="s">
        <v>330</v>
      </c>
      <c r="D109" s="14" t="s">
        <v>463</v>
      </c>
      <c r="E109" s="14" t="s">
        <v>460</v>
      </c>
      <c r="F109" s="5">
        <f>'[2]ECONOMIAS SOMENTE (SES)'!F117+'[2]ECONOMIAS SOMENTE (SAA)'!F117+'[2]ECONOMIAS SAA E SES'!F117</f>
        <v>1154</v>
      </c>
      <c r="G109" s="5">
        <f>'[2]ECONOMIAS SOMENTE (SES)'!G117+'[2]ECONOMIAS SOMENTE (SAA)'!G117+'[2]ECONOMIAS SAA E SES'!G117</f>
        <v>1185</v>
      </c>
      <c r="H109" s="5">
        <f>'[2]ECONOMIAS SOMENTE (SES)'!H117+'[2]ECONOMIAS SOMENTE (SAA)'!H117+'[2]ECONOMIAS SAA E SES'!H117</f>
        <v>1195</v>
      </c>
      <c r="J109" s="5">
        <f>'NUMERO DE ECONOMIAS SAA'!X109+'ECONOMIAS SOMENTE (SES)'!O109</f>
        <v>1207.9081844619861</v>
      </c>
      <c r="K109" s="5">
        <f>'NUMERO DE ECONOMIAS SAA'!Y109+'ECONOMIAS SOMENTE (SES)'!P109</f>
        <v>1220.3199002908186</v>
      </c>
      <c r="L109" s="5">
        <f>'NUMERO DE ECONOMIAS SAA'!Z109+'ECONOMIAS SOMENTE (SES)'!Q109</f>
        <v>1232.2351474864979</v>
      </c>
      <c r="M109" s="5">
        <f>'NUMERO DE ECONOMIAS SAA'!AA109+'ECONOMIAS SOMENTE (SES)'!R109</f>
        <v>1243.653926049024</v>
      </c>
    </row>
    <row r="110" spans="1:13" x14ac:dyDescent="0.25">
      <c r="A110" t="s">
        <v>91</v>
      </c>
      <c r="B110" s="1">
        <v>13</v>
      </c>
      <c r="C110" t="s">
        <v>331</v>
      </c>
      <c r="D110" s="14" t="s">
        <v>464</v>
      </c>
      <c r="E110" s="14" t="s">
        <v>460</v>
      </c>
      <c r="F110" s="5">
        <f>'[2]ECONOMIAS SOMENTE (SES)'!F118+'[2]ECONOMIAS SOMENTE (SAA)'!F118+'[2]ECONOMIAS SAA E SES'!F118</f>
        <v>16516</v>
      </c>
      <c r="G110" s="5">
        <f>'[2]ECONOMIAS SOMENTE (SES)'!G118+'[2]ECONOMIAS SOMENTE (SAA)'!G118+'[2]ECONOMIAS SAA E SES'!G118</f>
        <v>17159</v>
      </c>
      <c r="H110" s="5">
        <f>'[2]ECONOMIAS SOMENTE (SES)'!H118+'[2]ECONOMIAS SOMENTE (SAA)'!H118+'[2]ECONOMIAS SAA E SES'!H118</f>
        <v>17862</v>
      </c>
      <c r="J110" s="5">
        <f>'NUMERO DE ECONOMIAS SAA'!X110+'ECONOMIAS SOMENTE (SES)'!O110</f>
        <v>18053.540855323019</v>
      </c>
      <c r="K110" s="5">
        <f>'NUMERO DE ECONOMIAS SAA'!Y110+'ECONOMIAS SOMENTE (SES)'!P110</f>
        <v>18239.115533601976</v>
      </c>
      <c r="L110" s="5">
        <f>'NUMERO DE ECONOMIAS SAA'!Z110+'ECONOMIAS SOMENTE (SES)'!Q110</f>
        <v>18418.724034836865</v>
      </c>
      <c r="M110" s="5">
        <f>'NUMERO DE ECONOMIAS SAA'!AA110+'ECONOMIAS SOMENTE (SES)'!R110</f>
        <v>18592.366359027688</v>
      </c>
    </row>
    <row r="111" spans="1:13" x14ac:dyDescent="0.25">
      <c r="A111" t="s">
        <v>92</v>
      </c>
      <c r="B111" s="1">
        <v>293</v>
      </c>
      <c r="C111" t="s">
        <v>332</v>
      </c>
      <c r="D111" s="14" t="s">
        <v>465</v>
      </c>
      <c r="E111" s="14" t="s">
        <v>458</v>
      </c>
      <c r="F111" s="5">
        <f>'[2]ECONOMIAS SOMENTE (SES)'!F119+'[2]ECONOMIAS SOMENTE (SAA)'!F119+'[2]ECONOMIAS SAA E SES'!F119</f>
        <v>2416</v>
      </c>
      <c r="G111" s="5">
        <f>'[2]ECONOMIAS SOMENTE (SES)'!G119+'[2]ECONOMIAS SOMENTE (SAA)'!G119+'[2]ECONOMIAS SAA E SES'!G119</f>
        <v>2455</v>
      </c>
      <c r="H111" s="5">
        <f>'[2]ECONOMIAS SOMENTE (SES)'!H119+'[2]ECONOMIAS SOMENTE (SAA)'!H119+'[2]ECONOMIAS SAA E SES'!H119</f>
        <v>2548</v>
      </c>
      <c r="J111" s="5">
        <f>'NUMERO DE ECONOMIAS SAA'!X111+'ECONOMIAS SOMENTE (SES)'!O111</f>
        <v>2575.4285714285716</v>
      </c>
      <c r="K111" s="5">
        <f>'NUMERO DE ECONOMIAS SAA'!Y111+'ECONOMIAS SOMENTE (SES)'!P111</f>
        <v>2601.7142857142858</v>
      </c>
      <c r="L111" s="5">
        <f>'NUMERO DE ECONOMIAS SAA'!Z111+'ECONOMIAS SOMENTE (SES)'!Q111</f>
        <v>2627.428571428572</v>
      </c>
      <c r="M111" s="5">
        <f>'NUMERO DE ECONOMIAS SAA'!AA111+'ECONOMIAS SOMENTE (SES)'!R111</f>
        <v>2652.0000000000005</v>
      </c>
    </row>
    <row r="112" spans="1:13" x14ac:dyDescent="0.25">
      <c r="A112" t="s">
        <v>93</v>
      </c>
      <c r="B112" s="1">
        <v>65</v>
      </c>
      <c r="C112" t="s">
        <v>333</v>
      </c>
      <c r="D112" s="14" t="s">
        <v>465</v>
      </c>
      <c r="E112" s="14" t="s">
        <v>458</v>
      </c>
      <c r="F112" s="5">
        <f>'[2]ECONOMIAS SOMENTE (SES)'!F120+'[2]ECONOMIAS SOMENTE (SAA)'!F120+'[2]ECONOMIAS SAA E SES'!F120</f>
        <v>2402</v>
      </c>
      <c r="G112" s="5">
        <f>'[2]ECONOMIAS SOMENTE (SES)'!G120+'[2]ECONOMIAS SOMENTE (SAA)'!G120+'[2]ECONOMIAS SAA E SES'!G120</f>
        <v>2466</v>
      </c>
      <c r="H112" s="5">
        <f>'[2]ECONOMIAS SOMENTE (SES)'!H120+'[2]ECONOMIAS SOMENTE (SAA)'!H120+'[2]ECONOMIAS SAA E SES'!H120</f>
        <v>2542</v>
      </c>
      <c r="J112" s="5">
        <f>'NUMERO DE ECONOMIAS SAA'!X112+'ECONOMIAS SOMENTE (SES)'!O112</f>
        <v>2569.4297572110395</v>
      </c>
      <c r="K112" s="5">
        <f>'NUMERO DE ECONOMIAS SAA'!Y112+'ECONOMIAS SOMENTE (SES)'!P112</f>
        <v>2595.8045237601164</v>
      </c>
      <c r="L112" s="5">
        <f>'NUMERO DE ECONOMIAS SAA'!Z112+'ECONOMIAS SOMENTE (SES)'!Q112</f>
        <v>2621.1242996472297</v>
      </c>
      <c r="M112" s="5">
        <f>'NUMERO DE ECONOMIAS SAA'!AA112+'ECONOMIAS SOMENTE (SES)'!R112</f>
        <v>2645.9165802033613</v>
      </c>
    </row>
    <row r="113" spans="1:13" x14ac:dyDescent="0.25">
      <c r="A113" t="s">
        <v>94</v>
      </c>
      <c r="B113" s="1">
        <v>70</v>
      </c>
      <c r="C113" t="s">
        <v>334</v>
      </c>
      <c r="D113" s="14" t="s">
        <v>463</v>
      </c>
      <c r="E113" s="14" t="s">
        <v>460</v>
      </c>
      <c r="F113" s="5">
        <f>'[2]ECONOMIAS SOMENTE (SES)'!F121+'[2]ECONOMIAS SOMENTE (SAA)'!F121+'[2]ECONOMIAS SAA E SES'!F121</f>
        <v>1897</v>
      </c>
      <c r="G113" s="5">
        <f>'[2]ECONOMIAS SOMENTE (SES)'!G121+'[2]ECONOMIAS SOMENTE (SAA)'!G121+'[2]ECONOMIAS SAA E SES'!G121</f>
        <v>1914</v>
      </c>
      <c r="H113" s="5">
        <f>'[2]ECONOMIAS SOMENTE (SES)'!H121+'[2]ECONOMIAS SOMENTE (SAA)'!H121+'[2]ECONOMIAS SAA E SES'!H121</f>
        <v>1911</v>
      </c>
      <c r="J113" s="5">
        <f>'NUMERO DE ECONOMIAS SAA'!X113+'ECONOMIAS SOMENTE (SES)'!O113</f>
        <v>1931.4678683385582</v>
      </c>
      <c r="K113" s="5">
        <f>'NUMERO DE ECONOMIAS SAA'!Y113+'ECONOMIAS SOMENTE (SES)'!P113</f>
        <v>1951.4365203761761</v>
      </c>
      <c r="L113" s="5">
        <f>'NUMERO DE ECONOMIAS SAA'!Z113+'ECONOMIAS SOMENTE (SES)'!Q113</f>
        <v>1970.4067398119125</v>
      </c>
      <c r="M113" s="5">
        <f>'NUMERO DE ECONOMIAS SAA'!AA113+'ECONOMIAS SOMENTE (SES)'!R113</f>
        <v>1989.3769592476494</v>
      </c>
    </row>
    <row r="114" spans="1:13" x14ac:dyDescent="0.25">
      <c r="A114" t="s">
        <v>95</v>
      </c>
      <c r="B114" s="1">
        <v>36</v>
      </c>
      <c r="C114" t="s">
        <v>335</v>
      </c>
      <c r="D114" s="14" t="s">
        <v>463</v>
      </c>
      <c r="E114" s="14" t="s">
        <v>458</v>
      </c>
      <c r="F114" s="5">
        <f>'[2]ECONOMIAS SOMENTE (SES)'!F122+'[2]ECONOMIAS SOMENTE (SAA)'!F122+'[2]ECONOMIAS SAA E SES'!F122</f>
        <v>8080</v>
      </c>
      <c r="G114" s="5">
        <f>'[2]ECONOMIAS SOMENTE (SES)'!G122+'[2]ECONOMIAS SOMENTE (SAA)'!G122+'[2]ECONOMIAS SAA E SES'!G122</f>
        <v>8282</v>
      </c>
      <c r="H114" s="5">
        <f>'[2]ECONOMIAS SOMENTE (SES)'!H122+'[2]ECONOMIAS SOMENTE (SAA)'!H122+'[2]ECONOMIAS SAA E SES'!H122</f>
        <v>8453</v>
      </c>
      <c r="J114" s="5">
        <f>'NUMERO DE ECONOMIAS SAA'!X114+'ECONOMIAS SOMENTE (SES)'!O114</f>
        <v>8543.7648151504181</v>
      </c>
      <c r="K114" s="5">
        <f>'NUMERO DE ECONOMIAS SAA'!Y114+'ECONOMIAS SOMENTE (SES)'!P114</f>
        <v>8631.465839072127</v>
      </c>
      <c r="L114" s="5">
        <f>'NUMERO DE ECONOMIAS SAA'!Z114+'ECONOMIAS SOMENTE (SES)'!Q114</f>
        <v>8716.4860456687202</v>
      </c>
      <c r="M114" s="5">
        <f>'NUMERO DE ECONOMIAS SAA'!AA114+'ECONOMIAS SOMENTE (SES)'!R114</f>
        <v>8798.8254349401959</v>
      </c>
    </row>
    <row r="115" spans="1:13" x14ac:dyDescent="0.25">
      <c r="A115" t="s">
        <v>96</v>
      </c>
      <c r="B115" s="1">
        <v>183</v>
      </c>
      <c r="C115" t="s">
        <v>336</v>
      </c>
      <c r="D115" s="14" t="s">
        <v>463</v>
      </c>
      <c r="E115" s="14" t="s">
        <v>460</v>
      </c>
      <c r="F115" s="5">
        <f>'[2]ECONOMIAS SOMENTE (SES)'!F123+'[2]ECONOMIAS SOMENTE (SAA)'!F123+'[2]ECONOMIAS SAA E SES'!F123</f>
        <v>3131</v>
      </c>
      <c r="G115" s="5">
        <f>'[2]ECONOMIAS SOMENTE (SES)'!G123+'[2]ECONOMIAS SOMENTE (SAA)'!G123+'[2]ECONOMIAS SAA E SES'!G123</f>
        <v>3233</v>
      </c>
      <c r="H115" s="5">
        <f>'[2]ECONOMIAS SOMENTE (SES)'!H123+'[2]ECONOMIAS SOMENTE (SAA)'!H123+'[2]ECONOMIAS SAA E SES'!H123</f>
        <v>3252</v>
      </c>
      <c r="J115" s="5">
        <f>'NUMERO DE ECONOMIAS SAA'!X115+'ECONOMIAS SOMENTE (SES)'!O115</f>
        <v>3287.0120329322358</v>
      </c>
      <c r="K115" s="5">
        <f>'NUMERO DE ECONOMIAS SAA'!Y115+'ECONOMIAS SOMENTE (SES)'!P115</f>
        <v>3320.6510449651673</v>
      </c>
      <c r="L115" s="5">
        <f>'NUMERO DE ECONOMIAS SAA'!Z115+'ECONOMIAS SOMENTE (SES)'!Q115</f>
        <v>3353.6035465484483</v>
      </c>
      <c r="M115" s="5">
        <f>'NUMERO DE ECONOMIAS SAA'!AA115+'ECONOMIAS SOMENTE (SES)'!R115</f>
        <v>3385.183027232426</v>
      </c>
    </row>
    <row r="116" spans="1:13" x14ac:dyDescent="0.25">
      <c r="A116" t="s">
        <v>97</v>
      </c>
      <c r="B116" s="1">
        <v>43</v>
      </c>
      <c r="C116" t="s">
        <v>337</v>
      </c>
      <c r="D116" s="14" t="s">
        <v>463</v>
      </c>
      <c r="E116" s="14" t="s">
        <v>458</v>
      </c>
      <c r="F116" s="5">
        <f>'[2]ECONOMIAS SOMENTE (SES)'!F124+'[2]ECONOMIAS SOMENTE (SAA)'!F124+'[2]ECONOMIAS SAA E SES'!F124</f>
        <v>11352</v>
      </c>
      <c r="G116" s="5">
        <f>'[2]ECONOMIAS SOMENTE (SES)'!G124+'[2]ECONOMIAS SOMENTE (SAA)'!G124+'[2]ECONOMIAS SAA E SES'!G124</f>
        <v>11861</v>
      </c>
      <c r="H116" s="5">
        <f>'[2]ECONOMIAS SOMENTE (SES)'!H124+'[2]ECONOMIAS SOMENTE (SAA)'!H124+'[2]ECONOMIAS SAA E SES'!H124</f>
        <v>12067</v>
      </c>
      <c r="J116" s="5">
        <f>'NUMERO DE ECONOMIAS SAA'!X116+'ECONOMIAS SOMENTE (SES)'!O116</f>
        <v>12200.033488655665</v>
      </c>
      <c r="K116" s="5">
        <f>'NUMERO DE ECONOMIAS SAA'!Y116+'ECONOMIAS SOMENTE (SES)'!P116</f>
        <v>12324.438226712538</v>
      </c>
      <c r="L116" s="5">
        <f>'NUMERO DE ECONOMIAS SAA'!Z116+'ECONOMIAS SOMENTE (SES)'!Q116</f>
        <v>12446.242825414798</v>
      </c>
      <c r="M116" s="5">
        <f>'NUMERO DE ECONOMIAS SAA'!AA116+'ECONOMIAS SOMENTE (SES)'!R116</f>
        <v>12563.447284762444</v>
      </c>
    </row>
    <row r="117" spans="1:13" x14ac:dyDescent="0.25">
      <c r="A117" t="s">
        <v>98</v>
      </c>
      <c r="B117" s="1">
        <v>185</v>
      </c>
      <c r="C117" t="s">
        <v>338</v>
      </c>
      <c r="D117" s="14" t="s">
        <v>463</v>
      </c>
      <c r="E117" s="14" t="s">
        <v>460</v>
      </c>
      <c r="F117" s="5">
        <f>'[2]ECONOMIAS SOMENTE (SES)'!F125+'[2]ECONOMIAS SOMENTE (SAA)'!F125+'[2]ECONOMIAS SAA E SES'!F125</f>
        <v>2064</v>
      </c>
      <c r="G117" s="5">
        <f>'[2]ECONOMIAS SOMENTE (SES)'!G125+'[2]ECONOMIAS SOMENTE (SAA)'!G125+'[2]ECONOMIAS SAA E SES'!G125</f>
        <v>2076</v>
      </c>
      <c r="H117" s="5">
        <f>'[2]ECONOMIAS SOMENTE (SES)'!H125+'[2]ECONOMIAS SOMENTE (SAA)'!H125+'[2]ECONOMIAS SAA E SES'!H125</f>
        <v>2113</v>
      </c>
      <c r="J117" s="5">
        <f>'NUMERO DE ECONOMIAS SAA'!X117+'ECONOMIAS SOMENTE (SES)'!O117</f>
        <v>2135.902850260939</v>
      </c>
      <c r="K117" s="5">
        <f>'NUMERO DE ECONOMIAS SAA'!Y117+'ECONOMIAS SOMENTE (SES)'!P117</f>
        <v>2157.9574468085107</v>
      </c>
      <c r="L117" s="5">
        <f>'NUMERO DE ECONOMIAS SAA'!Z117+'ECONOMIAS SOMENTE (SES)'!Q117</f>
        <v>2179.1637896427137</v>
      </c>
      <c r="M117" s="5">
        <f>'NUMERO DE ECONOMIAS SAA'!AA117+'ECONOMIAS SOMENTE (SES)'!R117</f>
        <v>2199.521878763549</v>
      </c>
    </row>
    <row r="118" spans="1:13" x14ac:dyDescent="0.25">
      <c r="A118" t="s">
        <v>99</v>
      </c>
      <c r="B118" s="1">
        <v>34</v>
      </c>
      <c r="C118" t="s">
        <v>339</v>
      </c>
      <c r="D118" s="14" t="s">
        <v>463</v>
      </c>
      <c r="E118" s="14" t="s">
        <v>458</v>
      </c>
      <c r="F118" s="5">
        <f>'[2]ECONOMIAS SOMENTE (SES)'!F126+'[2]ECONOMIAS SOMENTE (SAA)'!F126+'[2]ECONOMIAS SAA E SES'!F126</f>
        <v>3509</v>
      </c>
      <c r="G118" s="5">
        <f>'[2]ECONOMIAS SOMENTE (SES)'!G126+'[2]ECONOMIAS SOMENTE (SAA)'!G126+'[2]ECONOMIAS SAA E SES'!G126</f>
        <v>3536</v>
      </c>
      <c r="H118" s="5">
        <f>'[2]ECONOMIAS SOMENTE (SES)'!H126+'[2]ECONOMIAS SOMENTE (SAA)'!H126+'[2]ECONOMIAS SAA E SES'!H126</f>
        <v>3572</v>
      </c>
      <c r="J118" s="5">
        <f>'NUMERO DE ECONOMIAS SAA'!X118+'ECONOMIAS SOMENTE (SES)'!O118</f>
        <v>3609.5645847632127</v>
      </c>
      <c r="K118" s="5">
        <f>'NUMERO DE ECONOMIAS SAA'!Y118+'ECONOMIAS SOMENTE (SES)'!P118</f>
        <v>3646.6413177762533</v>
      </c>
      <c r="L118" s="5">
        <f>'NUMERO DE ECONOMIAS SAA'!Z118+'ECONOMIAS SOMENTE (SES)'!Q118</f>
        <v>3682.2544955387793</v>
      </c>
      <c r="M118" s="5">
        <f>'NUMERO DE ECONOMIAS SAA'!AA118+'ECONOMIAS SOMENTE (SES)'!R118</f>
        <v>3716.8919698009618</v>
      </c>
    </row>
    <row r="119" spans="1:13" x14ac:dyDescent="0.25">
      <c r="A119" t="s">
        <v>100</v>
      </c>
      <c r="B119" s="1">
        <v>5</v>
      </c>
      <c r="C119" t="s">
        <v>340</v>
      </c>
      <c r="D119" s="14" t="s">
        <v>463</v>
      </c>
      <c r="E119" s="14" t="s">
        <v>458</v>
      </c>
      <c r="F119" s="5">
        <f>'[2]ECONOMIAS SOMENTE (SES)'!F127+'[2]ECONOMIAS SOMENTE (SAA)'!F127+'[2]ECONOMIAS SAA E SES'!F127</f>
        <v>47415</v>
      </c>
      <c r="G119" s="5">
        <f>'[2]ECONOMIAS SOMENTE (SES)'!G127+'[2]ECONOMIAS SOMENTE (SAA)'!G127+'[2]ECONOMIAS SAA E SES'!G127</f>
        <v>48407</v>
      </c>
      <c r="H119" s="5">
        <f>'[2]ECONOMIAS SOMENTE (SES)'!H127+'[2]ECONOMIAS SOMENTE (SAA)'!H127+'[2]ECONOMIAS SAA E SES'!H127</f>
        <v>49292</v>
      </c>
      <c r="J119" s="5">
        <f>'NUMERO DE ECONOMIAS SAA'!X119+'ECONOMIAS SOMENTE (SES)'!O119</f>
        <v>50001.763653247901</v>
      </c>
      <c r="K119" s="5">
        <f>'NUMERO DE ECONOMIAS SAA'!Y119+'ECONOMIAS SOMENTE (SES)'!P119</f>
        <v>50516.870306913683</v>
      </c>
      <c r="L119" s="5">
        <f>'NUMERO DE ECONOMIAS SAA'!Z119+'ECONOMIAS SOMENTE (SES)'!Q119</f>
        <v>51014.319960997353</v>
      </c>
      <c r="M119" s="5">
        <f>'NUMERO DE ECONOMIAS SAA'!AA119+'ECONOMIAS SOMENTE (SES)'!R119</f>
        <v>51495.677698843843</v>
      </c>
    </row>
    <row r="120" spans="1:13" x14ac:dyDescent="0.25">
      <c r="A120" t="s">
        <v>101</v>
      </c>
      <c r="B120" s="1">
        <v>186</v>
      </c>
      <c r="C120" t="s">
        <v>341</v>
      </c>
      <c r="D120" s="14" t="s">
        <v>463</v>
      </c>
      <c r="E120" s="14" t="s">
        <v>460</v>
      </c>
      <c r="F120" s="5">
        <f>'[2]ECONOMIAS SOMENTE (SES)'!F128+'[2]ECONOMIAS SOMENTE (SAA)'!F128+'[2]ECONOMIAS SAA E SES'!F128</f>
        <v>906</v>
      </c>
      <c r="G120" s="5">
        <f>'[2]ECONOMIAS SOMENTE (SES)'!G128+'[2]ECONOMIAS SOMENTE (SAA)'!G128+'[2]ECONOMIAS SAA E SES'!G128</f>
        <v>963</v>
      </c>
      <c r="H120" s="5">
        <f>'[2]ECONOMIAS SOMENTE (SES)'!H128+'[2]ECONOMIAS SOMENTE (SAA)'!H128+'[2]ECONOMIAS SAA E SES'!H128</f>
        <v>966</v>
      </c>
      <c r="J120" s="5">
        <f>'NUMERO DE ECONOMIAS SAA'!X120+'ECONOMIAS SOMENTE (SES)'!O120</f>
        <v>975.87603833865808</v>
      </c>
      <c r="K120" s="5">
        <f>'NUMERO DE ECONOMIAS SAA'!Y120+'ECONOMIAS SOMENTE (SES)'!P120</f>
        <v>986.36932907348239</v>
      </c>
      <c r="L120" s="5">
        <f>'NUMERO DE ECONOMIAS SAA'!Z120+'ECONOMIAS SOMENTE (SES)'!Q120</f>
        <v>995.62811501597446</v>
      </c>
      <c r="M120" s="5">
        <f>'NUMERO DE ECONOMIAS SAA'!AA120+'ECONOMIAS SOMENTE (SES)'!R120</f>
        <v>1005.5041533546326</v>
      </c>
    </row>
    <row r="121" spans="1:13" x14ac:dyDescent="0.25">
      <c r="A121" t="s">
        <v>102</v>
      </c>
      <c r="B121" s="1">
        <v>187</v>
      </c>
      <c r="C121" t="s">
        <v>342</v>
      </c>
      <c r="D121" s="14" t="s">
        <v>464</v>
      </c>
      <c r="E121" s="14" t="s">
        <v>460</v>
      </c>
      <c r="F121" s="5">
        <f>'[2]ECONOMIAS SOMENTE (SES)'!F129+'[2]ECONOMIAS SOMENTE (SAA)'!F129+'[2]ECONOMIAS SAA E SES'!F129</f>
        <v>2300</v>
      </c>
      <c r="G121" s="5">
        <f>'[2]ECONOMIAS SOMENTE (SES)'!G129+'[2]ECONOMIAS SOMENTE (SAA)'!G129+'[2]ECONOMIAS SAA E SES'!G129</f>
        <v>2361</v>
      </c>
      <c r="H121" s="5">
        <f>'[2]ECONOMIAS SOMENTE (SES)'!H129+'[2]ECONOMIAS SOMENTE (SAA)'!H129+'[2]ECONOMIAS SAA E SES'!H129</f>
        <v>2388</v>
      </c>
      <c r="J121" s="5">
        <f>'NUMERO DE ECONOMIAS SAA'!X121+'ECONOMIAS SOMENTE (SES)'!O121</f>
        <v>2413.6085790884717</v>
      </c>
      <c r="K121" s="5">
        <f>'NUMERO DE ECONOMIAS SAA'!Y121+'ECONOMIAS SOMENTE (SES)'!P121</f>
        <v>2438.1501340482573</v>
      </c>
      <c r="L121" s="5">
        <f>'NUMERO DE ECONOMIAS SAA'!Z121+'ECONOMIAS SOMENTE (SES)'!Q121</f>
        <v>2462.1581769436993</v>
      </c>
      <c r="M121" s="5">
        <f>'NUMERO DE ECONOMIAS SAA'!AA121+'ECONOMIAS SOMENTE (SES)'!R121</f>
        <v>2485.6327077747987</v>
      </c>
    </row>
    <row r="122" spans="1:13" x14ac:dyDescent="0.25">
      <c r="A122" t="s">
        <v>103</v>
      </c>
      <c r="B122" s="1">
        <v>18</v>
      </c>
      <c r="C122" t="s">
        <v>343</v>
      </c>
      <c r="D122" s="14" t="s">
        <v>463</v>
      </c>
      <c r="E122" s="14" t="s">
        <v>458</v>
      </c>
      <c r="F122" s="5">
        <f>'[2]ECONOMIAS SOMENTE (SES)'!F130+'[2]ECONOMIAS SOMENTE (SAA)'!F130+'[2]ECONOMIAS SAA E SES'!F130</f>
        <v>18188</v>
      </c>
      <c r="G122" s="5">
        <f>'[2]ECONOMIAS SOMENTE (SES)'!G130+'[2]ECONOMIAS SOMENTE (SAA)'!G130+'[2]ECONOMIAS SAA E SES'!G130</f>
        <v>18465</v>
      </c>
      <c r="H122" s="5">
        <f>'[2]ECONOMIAS SOMENTE (SES)'!H130+'[2]ECONOMIAS SOMENTE (SAA)'!H130+'[2]ECONOMIAS SAA E SES'!H130</f>
        <v>18762</v>
      </c>
      <c r="J122" s="5">
        <f>'NUMERO DE ECONOMIAS SAA'!X122+'ECONOMIAS SOMENTE (SES)'!O122</f>
        <v>18962.08232008971</v>
      </c>
      <c r="K122" s="5">
        <f>'NUMERO DE ECONOMIAS SAA'!Y122+'ECONOMIAS SOMENTE (SES)'!P122</f>
        <v>19156.866141905415</v>
      </c>
      <c r="L122" s="5">
        <f>'NUMERO DE ECONOMIAS SAA'!Z122+'ECONOMIAS SOMENTE (SES)'!Q122</f>
        <v>19346.128735076189</v>
      </c>
      <c r="M122" s="5">
        <f>'NUMERO DE ECONOMIAS SAA'!AA122+'ECONOMIAS SOMENTE (SES)'!R122</f>
        <v>20534.031861904114</v>
      </c>
    </row>
    <row r="123" spans="1:13" x14ac:dyDescent="0.25">
      <c r="A123" t="s">
        <v>104</v>
      </c>
      <c r="B123" s="1">
        <v>7</v>
      </c>
      <c r="C123" t="s">
        <v>344</v>
      </c>
      <c r="D123" s="14" t="s">
        <v>463</v>
      </c>
      <c r="E123" s="14" t="s">
        <v>460</v>
      </c>
      <c r="F123" s="5">
        <f>'[2]ECONOMIAS SOMENTE (SES)'!F131+'[2]ECONOMIAS SOMENTE (SAA)'!F131+'[2]ECONOMIAS SAA E SES'!F131</f>
        <v>47487</v>
      </c>
      <c r="G123" s="5">
        <f>'[2]ECONOMIAS SOMENTE (SES)'!G131+'[2]ECONOMIAS SOMENTE (SAA)'!G131+'[2]ECONOMIAS SAA E SES'!G131</f>
        <v>48515</v>
      </c>
      <c r="H123" s="5">
        <f>'[2]ECONOMIAS SOMENTE (SES)'!H131+'[2]ECONOMIAS SOMENTE (SAA)'!H131+'[2]ECONOMIAS SAA E SES'!H131</f>
        <v>50429</v>
      </c>
      <c r="J123" s="5">
        <f>'NUMERO DE ECONOMIAS SAA'!X123+'ECONOMIAS SOMENTE (SES)'!O123</f>
        <v>51333.991998930127</v>
      </c>
      <c r="K123" s="5">
        <f>'NUMERO DE ECONOMIAS SAA'!Y123+'ECONOMIAS SOMENTE (SES)'!P123</f>
        <v>51862.818492864593</v>
      </c>
      <c r="L123" s="5">
        <f>'NUMERO DE ECONOMIAS SAA'!Z123+'ECONOMIAS SOMENTE (SES)'!Q123</f>
        <v>52374.262113079421</v>
      </c>
      <c r="M123" s="5">
        <f>'NUMERO DE ECONOMIAS SAA'!AA123+'ECONOMIAS SOMENTE (SES)'!R123</f>
        <v>52867.826408855806</v>
      </c>
    </row>
    <row r="124" spans="1:13" x14ac:dyDescent="0.25">
      <c r="A124" t="s">
        <v>105</v>
      </c>
      <c r="B124" s="1">
        <v>188</v>
      </c>
      <c r="C124" t="s">
        <v>345</v>
      </c>
      <c r="D124" s="14" t="s">
        <v>463</v>
      </c>
      <c r="E124" s="14" t="s">
        <v>460</v>
      </c>
      <c r="F124" s="5">
        <f>'[2]ECONOMIAS SOMENTE (SES)'!F132+'[2]ECONOMIAS SOMENTE (SAA)'!F132+'[2]ECONOMIAS SAA E SES'!F132</f>
        <v>1392</v>
      </c>
      <c r="G124" s="5">
        <f>'[2]ECONOMIAS SOMENTE (SES)'!G132+'[2]ECONOMIAS SOMENTE (SAA)'!G132+'[2]ECONOMIAS SAA E SES'!G132</f>
        <v>1449</v>
      </c>
      <c r="H124" s="5">
        <f>'[2]ECONOMIAS SOMENTE (SES)'!H132+'[2]ECONOMIAS SOMENTE (SAA)'!H132+'[2]ECONOMIAS SAA E SES'!H132</f>
        <v>1489</v>
      </c>
      <c r="J124" s="5">
        <f>'NUMERO DE ECONOMIAS SAA'!X124+'ECONOMIAS SOMENTE (SES)'!O124</f>
        <v>1505.0299043062203</v>
      </c>
      <c r="K124" s="5">
        <f>'NUMERO DE ECONOMIAS SAA'!Y124+'ECONOMIAS SOMENTE (SES)'!P124</f>
        <v>1520.4661084529507</v>
      </c>
      <c r="L124" s="5">
        <f>'NUMERO DE ECONOMIAS SAA'!Z124+'ECONOMIAS SOMENTE (SES)'!Q124</f>
        <v>1535.3086124401916</v>
      </c>
      <c r="M124" s="5">
        <f>'NUMERO DE ECONOMIAS SAA'!AA124+'ECONOMIAS SOMENTE (SES)'!R124</f>
        <v>1549.5574162679425</v>
      </c>
    </row>
    <row r="125" spans="1:13" x14ac:dyDescent="0.25">
      <c r="A125" t="s">
        <v>106</v>
      </c>
      <c r="B125" s="1">
        <v>423</v>
      </c>
      <c r="C125" t="s">
        <v>346</v>
      </c>
      <c r="D125" s="14" t="s">
        <v>463</v>
      </c>
      <c r="E125" s="14" t="s">
        <v>458</v>
      </c>
      <c r="F125" s="5">
        <f>'[2]ECONOMIAS SOMENTE (SES)'!F133+'[2]ECONOMIAS SOMENTE (SAA)'!F133+'[2]ECONOMIAS SAA E SES'!F133</f>
        <v>988</v>
      </c>
      <c r="G125" s="5">
        <f>'[2]ECONOMIAS SOMENTE (SES)'!G133+'[2]ECONOMIAS SOMENTE (SAA)'!G133+'[2]ECONOMIAS SAA E SES'!G133</f>
        <v>988</v>
      </c>
      <c r="H125" s="5">
        <f>'[2]ECONOMIAS SOMENTE (SES)'!H133+'[2]ECONOMIAS SOMENTE (SAA)'!H133+'[2]ECONOMIAS SAA E SES'!H133</f>
        <v>1043</v>
      </c>
      <c r="J125" s="5">
        <f>'NUMERO DE ECONOMIAS SAA'!X125+'ECONOMIAS SOMENTE (SES)'!O125</f>
        <v>1054.1993464052287</v>
      </c>
      <c r="K125" s="5">
        <f>'NUMERO DE ECONOMIAS SAA'!Y125+'ECONOMIAS SOMENTE (SES)'!P125</f>
        <v>1065.3986928104575</v>
      </c>
      <c r="L125" s="5">
        <f>'NUMERO DE ECONOMIAS SAA'!Z125+'ECONOMIAS SOMENTE (SES)'!Q125</f>
        <v>1075.624183006536</v>
      </c>
      <c r="M125" s="5">
        <f>'NUMERO DE ECONOMIAS SAA'!AA125+'ECONOMIAS SOMENTE (SES)'!R125</f>
        <v>1085.8496732026144</v>
      </c>
    </row>
    <row r="126" spans="1:13" x14ac:dyDescent="0.25">
      <c r="A126" t="s">
        <v>107</v>
      </c>
      <c r="B126" s="1">
        <v>78</v>
      </c>
      <c r="C126" t="s">
        <v>347</v>
      </c>
      <c r="D126" s="14" t="s">
        <v>464</v>
      </c>
      <c r="E126" s="14" t="s">
        <v>460</v>
      </c>
      <c r="F126" s="5">
        <f>'[2]ECONOMIAS SOMENTE (SES)'!F134+'[2]ECONOMIAS SOMENTE (SAA)'!F134+'[2]ECONOMIAS SAA E SES'!F134</f>
        <v>3205</v>
      </c>
      <c r="G126" s="5">
        <f>'[2]ECONOMIAS SOMENTE (SES)'!G134+'[2]ECONOMIAS SOMENTE (SAA)'!G134+'[2]ECONOMIAS SAA E SES'!G134</f>
        <v>3231</v>
      </c>
      <c r="H126" s="5">
        <f>'[2]ECONOMIAS SOMENTE (SES)'!H134+'[2]ECONOMIAS SOMENTE (SAA)'!H134+'[2]ECONOMIAS SAA E SES'!H134</f>
        <v>3297</v>
      </c>
      <c r="J126" s="5">
        <f>'NUMERO DE ECONOMIAS SAA'!X126+'ECONOMIAS SOMENTE (SES)'!O126</f>
        <v>3332.0956497872926</v>
      </c>
      <c r="K126" s="5">
        <f>'NUMERO DE ECONOMIAS SAA'!Y126+'ECONOMIAS SOMENTE (SES)'!P126</f>
        <v>3366.4649375600384</v>
      </c>
      <c r="L126" s="5">
        <f>'NUMERO DE ECONOMIAS SAA'!Z126+'ECONOMIAS SOMENTE (SES)'!Q126</f>
        <v>3399.4026348291477</v>
      </c>
      <c r="M126" s="5">
        <f>'NUMERO DE ECONOMIAS SAA'!AA126+'ECONOMIAS SOMENTE (SES)'!R126</f>
        <v>3432.0455605873472</v>
      </c>
    </row>
    <row r="127" spans="1:13" x14ac:dyDescent="0.25">
      <c r="A127" t="s">
        <v>108</v>
      </c>
      <c r="B127" s="1">
        <v>29</v>
      </c>
      <c r="C127" t="s">
        <v>348</v>
      </c>
      <c r="D127" s="14" t="s">
        <v>463</v>
      </c>
      <c r="E127" s="14" t="s">
        <v>460</v>
      </c>
      <c r="F127" s="5">
        <f>'[2]ECONOMIAS SOMENTE (SES)'!F135+'[2]ECONOMIAS SOMENTE (SAA)'!F135+'[2]ECONOMIAS SAA E SES'!F135</f>
        <v>7886</v>
      </c>
      <c r="G127" s="5">
        <f>'[2]ECONOMIAS SOMENTE (SES)'!G135+'[2]ECONOMIAS SOMENTE (SAA)'!G135+'[2]ECONOMIAS SAA E SES'!G135</f>
        <v>8041</v>
      </c>
      <c r="H127" s="5">
        <f>'[2]ECONOMIAS SOMENTE (SES)'!H135+'[2]ECONOMIAS SOMENTE (SAA)'!H135+'[2]ECONOMIAS SAA E SES'!H135</f>
        <v>8151</v>
      </c>
      <c r="J127" s="5">
        <f>'NUMERO DE ECONOMIAS SAA'!X127+'ECONOMIAS SOMENTE (SES)'!O127</f>
        <v>8237.8619029988895</v>
      </c>
      <c r="K127" s="5">
        <f>'NUMERO DE ECONOMIAS SAA'!Y127+'ECONOMIAS SOMENTE (SES)'!P127</f>
        <v>8322.7630507219546</v>
      </c>
      <c r="L127" s="5">
        <f>'NUMERO DE ECONOMIAS SAA'!Z127+'ECONOMIAS SOMENTE (SES)'!Q127</f>
        <v>8404.1969023818347</v>
      </c>
      <c r="M127" s="5">
        <f>'NUMERO DE ECONOMIAS SAA'!AA127+'ECONOMIAS SOMENTE (SES)'!R127</f>
        <v>8484.1634579785277</v>
      </c>
    </row>
    <row r="128" spans="1:13" x14ac:dyDescent="0.25">
      <c r="A128" t="s">
        <v>109</v>
      </c>
      <c r="B128" s="1">
        <v>285</v>
      </c>
      <c r="C128" t="s">
        <v>349</v>
      </c>
      <c r="D128" s="14" t="s">
        <v>463</v>
      </c>
      <c r="E128" s="14" t="s">
        <v>460</v>
      </c>
      <c r="F128" s="5">
        <f>'[2]ECONOMIAS SOMENTE (SES)'!F136+'[2]ECONOMIAS SOMENTE (SAA)'!F136+'[2]ECONOMIAS SAA E SES'!F136</f>
        <v>877</v>
      </c>
      <c r="G128" s="5">
        <f>'[2]ECONOMIAS SOMENTE (SES)'!G136+'[2]ECONOMIAS SOMENTE (SAA)'!G136+'[2]ECONOMIAS SAA E SES'!G136</f>
        <v>886</v>
      </c>
      <c r="H128" s="5">
        <f>'[2]ECONOMIAS SOMENTE (SES)'!H136+'[2]ECONOMIAS SOMENTE (SAA)'!H136+'[2]ECONOMIAS SAA E SES'!H136</f>
        <v>890</v>
      </c>
      <c r="J128" s="5">
        <f>'NUMERO DE ECONOMIAS SAA'!X128+'ECONOMIAS SOMENTE (SES)'!O128</f>
        <v>899.92507204610945</v>
      </c>
      <c r="K128" s="5">
        <f>'NUMERO DE ECONOMIAS SAA'!Y128+'ECONOMIAS SOMENTE (SES)'!P128</f>
        <v>908.19596541786734</v>
      </c>
      <c r="L128" s="5">
        <f>'NUMERO DE ECONOMIAS SAA'!Z128+'ECONOMIAS SOMENTE (SES)'!Q128</f>
        <v>917.29394812680107</v>
      </c>
      <c r="M128" s="5">
        <f>'NUMERO DE ECONOMIAS SAA'!AA128+'ECONOMIAS SOMENTE (SES)'!R128</f>
        <v>926.56484149855896</v>
      </c>
    </row>
    <row r="129" spans="1:13" x14ac:dyDescent="0.25">
      <c r="A129" t="s">
        <v>110</v>
      </c>
      <c r="B129" s="1">
        <v>17</v>
      </c>
      <c r="C129" t="s">
        <v>350</v>
      </c>
      <c r="D129" s="14" t="s">
        <v>463</v>
      </c>
      <c r="E129" s="14" t="s">
        <v>459</v>
      </c>
      <c r="F129" s="5">
        <f>'[2]ECONOMIAS SOMENTE (SES)'!F137+'[2]ECONOMIAS SOMENTE (SAA)'!F137+'[2]ECONOMIAS SAA E SES'!F137</f>
        <v>70286</v>
      </c>
      <c r="G129" s="5">
        <f>'[2]ECONOMIAS SOMENTE (SES)'!G137+'[2]ECONOMIAS SOMENTE (SAA)'!G137+'[2]ECONOMIAS SAA E SES'!G137</f>
        <v>74019</v>
      </c>
      <c r="H129" s="5">
        <f>'[2]ECONOMIAS SOMENTE (SES)'!H137+'[2]ECONOMIAS SOMENTE (SAA)'!H137+'[2]ECONOMIAS SAA E SES'!H137</f>
        <v>77552</v>
      </c>
      <c r="J129" s="5">
        <f>'NUMERO DE ECONOMIAS SAA'!X129+'ECONOMIAS SOMENTE (SES)'!O129</f>
        <v>80813.207066129253</v>
      </c>
      <c r="K129" s="5">
        <f>'NUMERO DE ECONOMIAS SAA'!Y129+'ECONOMIAS SOMENTE (SES)'!P129</f>
        <v>81644.316567990289</v>
      </c>
      <c r="L129" s="5">
        <f>'NUMERO DE ECONOMIAS SAA'!Z129+'ECONOMIAS SOMENTE (SES)'!Q129</f>
        <v>82449.959423755616</v>
      </c>
      <c r="M129" s="5">
        <f>'NUMERO DE ECONOMIAS SAA'!AA129+'ECONOMIAS SOMENTE (SES)'!R129</f>
        <v>83227.766551597801</v>
      </c>
    </row>
    <row r="130" spans="1:13" x14ac:dyDescent="0.25">
      <c r="A130" t="s">
        <v>111</v>
      </c>
      <c r="B130" s="1">
        <v>190</v>
      </c>
      <c r="C130" t="s">
        <v>351</v>
      </c>
      <c r="D130" s="14" t="s">
        <v>464</v>
      </c>
      <c r="E130" s="14" t="s">
        <v>460</v>
      </c>
      <c r="F130" s="5">
        <f>'[2]ECONOMIAS SOMENTE (SES)'!F138+'[2]ECONOMIAS SOMENTE (SAA)'!F138+'[2]ECONOMIAS SAA E SES'!F138</f>
        <v>1051</v>
      </c>
      <c r="G130" s="5">
        <f>'[2]ECONOMIAS SOMENTE (SES)'!G138+'[2]ECONOMIAS SOMENTE (SAA)'!G138+'[2]ECONOMIAS SAA E SES'!G138</f>
        <v>1053</v>
      </c>
      <c r="H130" s="5">
        <f>'[2]ECONOMIAS SOMENTE (SES)'!H138+'[2]ECONOMIAS SOMENTE (SAA)'!H138+'[2]ECONOMIAS SAA E SES'!H138</f>
        <v>1102</v>
      </c>
      <c r="J130" s="5">
        <f>'NUMERO DE ECONOMIAS SAA'!X130+'ECONOMIAS SOMENTE (SES)'!O130</f>
        <v>1113.6067875950848</v>
      </c>
      <c r="K130" s="5">
        <f>'NUMERO DE ECONOMIAS SAA'!Y130+'ECONOMIAS SOMENTE (SES)'!P130</f>
        <v>1125.2135751901694</v>
      </c>
      <c r="L130" s="5">
        <f>'NUMERO DE ECONOMIAS SAA'!Z130+'ECONOMIAS SOMENTE (SES)'!Q130</f>
        <v>1136.1755412521939</v>
      </c>
      <c r="M130" s="5">
        <f>'NUMERO DE ECONOMIAS SAA'!AA130+'ECONOMIAS SOMENTE (SES)'!R130</f>
        <v>1147.1375073142185</v>
      </c>
    </row>
    <row r="131" spans="1:13" x14ac:dyDescent="0.25">
      <c r="A131" t="s">
        <v>112</v>
      </c>
      <c r="B131" s="1">
        <v>191</v>
      </c>
      <c r="C131" t="s">
        <v>352</v>
      </c>
      <c r="D131" s="14" t="s">
        <v>463</v>
      </c>
      <c r="E131" s="14" t="s">
        <v>459</v>
      </c>
      <c r="F131" s="5">
        <f>'[2]ECONOMIAS SOMENTE (SES)'!F139+'[2]ECONOMIAS SOMENTE (SAA)'!F139+'[2]ECONOMIAS SAA E SES'!F139</f>
        <v>2632</v>
      </c>
      <c r="G131" s="5">
        <f>'[2]ECONOMIAS SOMENTE (SES)'!G139+'[2]ECONOMIAS SOMENTE (SAA)'!G139+'[2]ECONOMIAS SAA E SES'!G139</f>
        <v>2704</v>
      </c>
      <c r="H131" s="5">
        <f>'[2]ECONOMIAS SOMENTE (SES)'!H139+'[2]ECONOMIAS SOMENTE (SAA)'!H139+'[2]ECONOMIAS SAA E SES'!H139</f>
        <v>2791</v>
      </c>
      <c r="J131" s="5">
        <f>'NUMERO DE ECONOMIAS SAA'!X131+'ECONOMIAS SOMENTE (SES)'!O131</f>
        <v>2820.6914893617022</v>
      </c>
      <c r="K131" s="5">
        <f>'NUMERO DE ECONOMIAS SAA'!Y131+'ECONOMIAS SOMENTE (SES)'!P131</f>
        <v>2849.958814589666</v>
      </c>
      <c r="L131" s="5">
        <f>'NUMERO DE ECONOMIAS SAA'!Z131+'ECONOMIAS SOMENTE (SES)'!Q131</f>
        <v>2877.9536474164129</v>
      </c>
      <c r="M131" s="5">
        <f>'NUMERO DE ECONOMIAS SAA'!AA131+'ECONOMIAS SOMENTE (SES)'!R131</f>
        <v>2905.1001519756842</v>
      </c>
    </row>
    <row r="132" spans="1:13" x14ac:dyDescent="0.25">
      <c r="A132" t="s">
        <v>113</v>
      </c>
      <c r="B132" s="1">
        <v>90</v>
      </c>
      <c r="C132" t="s">
        <v>353</v>
      </c>
      <c r="D132" s="14" t="s">
        <v>463</v>
      </c>
      <c r="E132" s="14" t="s">
        <v>458</v>
      </c>
      <c r="F132" s="5">
        <f>'[2]ECONOMIAS SOMENTE (SES)'!F140+'[2]ECONOMIAS SOMENTE (SAA)'!F140+'[2]ECONOMIAS SAA E SES'!F140</f>
        <v>4358</v>
      </c>
      <c r="G132" s="5">
        <f>'[2]ECONOMIAS SOMENTE (SES)'!G140+'[2]ECONOMIAS SOMENTE (SAA)'!G140+'[2]ECONOMIAS SAA E SES'!G140</f>
        <v>4495</v>
      </c>
      <c r="H132" s="5">
        <f>'[2]ECONOMIAS SOMENTE (SES)'!H140+'[2]ECONOMIAS SOMENTE (SAA)'!H140+'[2]ECONOMIAS SAA E SES'!H140</f>
        <v>4648</v>
      </c>
      <c r="J132" s="5">
        <f>'NUMERO DE ECONOMIAS SAA'!X132+'ECONOMIAS SOMENTE (SES)'!O132</f>
        <v>4700.5029571217347</v>
      </c>
      <c r="K132" s="5">
        <f>'NUMERO DE ECONOMIAS SAA'!Y132+'ECONOMIAS SOMENTE (SES)'!P132</f>
        <v>4748.2989157220291</v>
      </c>
      <c r="L132" s="5">
        <f>'NUMERO DE ECONOMIAS SAA'!Z132+'ECONOMIAS SOMENTE (SES)'!Q132</f>
        <v>4794.956875308033</v>
      </c>
      <c r="M132" s="5">
        <f>'NUMERO DE ECONOMIAS SAA'!AA132+'ECONOMIAS SOMENTE (SES)'!R132</f>
        <v>4840.9078363725966</v>
      </c>
    </row>
    <row r="133" spans="1:13" x14ac:dyDescent="0.25">
      <c r="A133" t="s">
        <v>114</v>
      </c>
      <c r="B133" s="1">
        <v>192</v>
      </c>
      <c r="C133" t="s">
        <v>354</v>
      </c>
      <c r="D133" s="14" t="s">
        <v>463</v>
      </c>
      <c r="E133" s="14" t="s">
        <v>459</v>
      </c>
      <c r="F133" s="5">
        <f>'[2]ECONOMIAS SOMENTE (SES)'!F141+'[2]ECONOMIAS SOMENTE (SAA)'!F141+'[2]ECONOMIAS SAA E SES'!F141</f>
        <v>1227</v>
      </c>
      <c r="G133" s="5">
        <f>'[2]ECONOMIAS SOMENTE (SES)'!G141+'[2]ECONOMIAS SOMENTE (SAA)'!G141+'[2]ECONOMIAS SAA E SES'!G141</f>
        <v>1208</v>
      </c>
      <c r="H133" s="5">
        <f>'[2]ECONOMIAS SOMENTE (SES)'!H141+'[2]ECONOMIAS SOMENTE (SAA)'!H141+'[2]ECONOMIAS SAA E SES'!H141</f>
        <v>1249</v>
      </c>
      <c r="J133" s="5">
        <f>'NUMERO DE ECONOMIAS SAA'!X133+'ECONOMIAS SOMENTE (SES)'!O133</f>
        <v>1262.6600095102233</v>
      </c>
      <c r="K133" s="5">
        <f>'NUMERO DE ECONOMIAS SAA'!Y133+'ECONOMIAS SOMENTE (SES)'!P133</f>
        <v>1275.1321921065144</v>
      </c>
      <c r="L133" s="5">
        <f>'NUMERO DE ECONOMIAS SAA'!Z133+'ECONOMIAS SOMENTE (SES)'!Q133</f>
        <v>1288.1982881597719</v>
      </c>
      <c r="M133" s="5">
        <f>'NUMERO DE ECONOMIAS SAA'!AA133+'ECONOMIAS SOMENTE (SES)'!R133</f>
        <v>1300.0765572990965</v>
      </c>
    </row>
    <row r="134" spans="1:13" x14ac:dyDescent="0.25">
      <c r="A134" t="s">
        <v>115</v>
      </c>
      <c r="B134" s="1">
        <v>92</v>
      </c>
      <c r="C134" t="s">
        <v>355</v>
      </c>
      <c r="D134" s="14" t="s">
        <v>464</v>
      </c>
      <c r="E134" s="14" t="s">
        <v>460</v>
      </c>
      <c r="F134" s="5">
        <f>'[2]ECONOMIAS SOMENTE (SES)'!F142+'[2]ECONOMIAS SOMENTE (SAA)'!F142+'[2]ECONOMIAS SAA E SES'!F142</f>
        <v>4325</v>
      </c>
      <c r="G134" s="5">
        <f>'[2]ECONOMIAS SOMENTE (SES)'!G142+'[2]ECONOMIAS SOMENTE (SAA)'!G142+'[2]ECONOMIAS SAA E SES'!G142</f>
        <v>4317</v>
      </c>
      <c r="H134" s="5">
        <f>'[2]ECONOMIAS SOMENTE (SES)'!H142+'[2]ECONOMIAS SOMENTE (SAA)'!H142+'[2]ECONOMIAS SAA E SES'!H142</f>
        <v>4302</v>
      </c>
      <c r="J134" s="5">
        <f>'NUMERO DE ECONOMIAS SAA'!X134+'ECONOMIAS SOMENTE (SES)'!O134</f>
        <v>4348.0631389886712</v>
      </c>
      <c r="K134" s="5">
        <f>'NUMERO DE ECONOMIAS SAA'!Y134+'ECONOMIAS SOMENTE (SES)'!P134</f>
        <v>4392.9375518098923</v>
      </c>
      <c r="L134" s="5">
        <f>'NUMERO DE ECONOMIAS SAA'!Z134+'ECONOMIAS SOMENTE (SES)'!Q134</f>
        <v>4436.0288753799396</v>
      </c>
      <c r="M134" s="5">
        <f>'NUMERO DE ECONOMIAS SAA'!AA134+'ECONOMIAS SOMENTE (SES)'!R134</f>
        <v>4982.1588036624889</v>
      </c>
    </row>
    <row r="135" spans="1:13" x14ac:dyDescent="0.25">
      <c r="A135" t="s">
        <v>116</v>
      </c>
      <c r="B135" s="1">
        <v>251</v>
      </c>
      <c r="C135" t="s">
        <v>356</v>
      </c>
      <c r="D135" s="14" t="s">
        <v>465</v>
      </c>
      <c r="E135" s="14" t="s">
        <v>458</v>
      </c>
      <c r="F135" s="5">
        <f>'[2]ECONOMIAS SOMENTE (SES)'!F143+'[2]ECONOMIAS SOMENTE (SAA)'!F143+'[2]ECONOMIAS SAA E SES'!F143</f>
        <v>704</v>
      </c>
      <c r="G135" s="5">
        <f>'[2]ECONOMIAS SOMENTE (SES)'!G143+'[2]ECONOMIAS SOMENTE (SAA)'!G143+'[2]ECONOMIAS SAA E SES'!G143</f>
        <v>733</v>
      </c>
      <c r="H135" s="5">
        <f>'[2]ECONOMIAS SOMENTE (SES)'!H143+'[2]ECONOMIAS SOMENTE (SAA)'!H143+'[2]ECONOMIAS SAA E SES'!H143</f>
        <v>735</v>
      </c>
      <c r="J135" s="5">
        <f>'NUMERO DE ECONOMIAS SAA'!X135+'ECONOMIAS SOMENTE (SES)'!O135</f>
        <v>742.74849397590356</v>
      </c>
      <c r="K135" s="5">
        <f>'NUMERO DE ECONOMIAS SAA'!Y135+'ECONOMIAS SOMENTE (SES)'!P135</f>
        <v>750.49698795180711</v>
      </c>
      <c r="L135" s="5">
        <f>'NUMERO DE ECONOMIAS SAA'!Z135+'ECONOMIAS SOMENTE (SES)'!Q135</f>
        <v>757.69201807228899</v>
      </c>
      <c r="M135" s="5">
        <f>'NUMERO DE ECONOMIAS SAA'!AA135+'ECONOMIAS SOMENTE (SES)'!R135</f>
        <v>764.88704819277086</v>
      </c>
    </row>
    <row r="136" spans="1:13" x14ac:dyDescent="0.25">
      <c r="A136" t="s">
        <v>117</v>
      </c>
      <c r="B136" s="1">
        <v>232</v>
      </c>
      <c r="C136" t="s">
        <v>357</v>
      </c>
      <c r="D136" s="14" t="s">
        <v>463</v>
      </c>
      <c r="E136" s="14" t="s">
        <v>459</v>
      </c>
      <c r="F136" s="5">
        <f>'[2]ECONOMIAS SOMENTE (SES)'!F144+'[2]ECONOMIAS SOMENTE (SAA)'!F144+'[2]ECONOMIAS SAA E SES'!F144</f>
        <v>11335</v>
      </c>
      <c r="G136" s="5">
        <f>'[2]ECONOMIAS SOMENTE (SES)'!G144+'[2]ECONOMIAS SOMENTE (SAA)'!G144+'[2]ECONOMIAS SAA E SES'!G144</f>
        <v>11439</v>
      </c>
      <c r="H136" s="5">
        <f>'[2]ECONOMIAS SOMENTE (SES)'!H144+'[2]ECONOMIAS SOMENTE (SAA)'!H144+'[2]ECONOMIAS SAA E SES'!H144</f>
        <v>11575</v>
      </c>
      <c r="J136" s="5">
        <f>'NUMERO DE ECONOMIAS SAA'!X136+'ECONOMIAS SOMENTE (SES)'!O136</f>
        <v>11704.779665287027</v>
      </c>
      <c r="K136" s="5">
        <f>'NUMERO DE ECONOMIAS SAA'!Y136+'ECONOMIAS SOMENTE (SES)'!P136</f>
        <v>11831.236386539502</v>
      </c>
      <c r="L136" s="5">
        <f>'NUMERO DE ECONOMIAS SAA'!Z136+'ECONOMIAS SOMENTE (SES)'!Q136</f>
        <v>11947.708691740148</v>
      </c>
      <c r="M136" s="5">
        <f>'NUMERO DE ECONOMIAS SAA'!AA136+'ECONOMIAS SOMENTE (SES)'!R136</f>
        <v>12073.083377967001</v>
      </c>
    </row>
    <row r="137" spans="1:13" x14ac:dyDescent="0.25">
      <c r="A137" t="s">
        <v>118</v>
      </c>
      <c r="B137" s="1">
        <v>77</v>
      </c>
      <c r="C137" t="s">
        <v>358</v>
      </c>
      <c r="D137" s="14" t="s">
        <v>463</v>
      </c>
      <c r="E137" s="14" t="s">
        <v>460</v>
      </c>
      <c r="F137" s="5">
        <f>'[2]ECONOMIAS SOMENTE (SES)'!F145+'[2]ECONOMIAS SOMENTE (SAA)'!F145+'[2]ECONOMIAS SAA E SES'!F145</f>
        <v>785</v>
      </c>
      <c r="G137" s="5">
        <f>'[2]ECONOMIAS SOMENTE (SES)'!G145+'[2]ECONOMIAS SOMENTE (SAA)'!G145+'[2]ECONOMIAS SAA E SES'!G145</f>
        <v>789</v>
      </c>
      <c r="H137" s="5">
        <f>'[2]ECONOMIAS SOMENTE (SES)'!H145+'[2]ECONOMIAS SOMENTE (SAA)'!H145+'[2]ECONOMIAS SAA E SES'!H145</f>
        <v>791</v>
      </c>
      <c r="J137" s="5">
        <f>'NUMERO DE ECONOMIAS SAA'!X137+'ECONOMIAS SOMENTE (SES)'!O137</f>
        <v>800.05193661971828</v>
      </c>
      <c r="K137" s="5">
        <f>'NUMERO DE ECONOMIAS SAA'!Y137+'ECONOMIAS SOMENTE (SES)'!P137</f>
        <v>808.40757042253517</v>
      </c>
      <c r="L137" s="5">
        <f>'NUMERO DE ECONOMIAS SAA'!Z137+'ECONOMIAS SOMENTE (SES)'!Q137</f>
        <v>816.06690140845058</v>
      </c>
      <c r="M137" s="5">
        <f>'NUMERO DE ECONOMIAS SAA'!AA137+'ECONOMIAS SOMENTE (SES)'!R137</f>
        <v>823.72623239436609</v>
      </c>
    </row>
    <row r="138" spans="1:13" x14ac:dyDescent="0.25">
      <c r="A138" t="s">
        <v>119</v>
      </c>
      <c r="B138" s="1">
        <v>194</v>
      </c>
      <c r="C138" t="s">
        <v>359</v>
      </c>
      <c r="D138" s="14" t="s">
        <v>463</v>
      </c>
      <c r="E138" s="14" t="s">
        <v>459</v>
      </c>
      <c r="F138" s="5">
        <f>'[2]ECONOMIAS SOMENTE (SES)'!F146+'[2]ECONOMIAS SOMENTE (SAA)'!F146+'[2]ECONOMIAS SAA E SES'!F146</f>
        <v>1692</v>
      </c>
      <c r="G138" s="5">
        <f>'[2]ECONOMIAS SOMENTE (SES)'!G146+'[2]ECONOMIAS SOMENTE (SAA)'!G146+'[2]ECONOMIAS SAA E SES'!G146</f>
        <v>1717</v>
      </c>
      <c r="H138" s="5">
        <f>'[2]ECONOMIAS SOMENTE (SES)'!H146+'[2]ECONOMIAS SOMENTE (SAA)'!H146+'[2]ECONOMIAS SAA E SES'!H146</f>
        <v>1751</v>
      </c>
      <c r="J138" s="5">
        <f>'NUMERO DE ECONOMIAS SAA'!X138+'ECONOMIAS SOMENTE (SES)'!O138</f>
        <v>1769.9222456510279</v>
      </c>
      <c r="K138" s="5">
        <f>'NUMERO DE ECONOMIAS SAA'!Y138+'ECONOMIAS SOMENTE (SES)'!P138</f>
        <v>1787.9214549288351</v>
      </c>
      <c r="L138" s="5">
        <f>'NUMERO DE ECONOMIAS SAA'!Z138+'ECONOMIAS SOMENTE (SES)'!Q138</f>
        <v>1805.4591460200318</v>
      </c>
      <c r="M138" s="5">
        <f>'NUMERO DE ECONOMIAS SAA'!AA138+'ECONOMIAS SOMENTE (SES)'!R138</f>
        <v>1822.5353189246177</v>
      </c>
    </row>
    <row r="139" spans="1:13" x14ac:dyDescent="0.25">
      <c r="A139" t="s">
        <v>120</v>
      </c>
      <c r="B139" s="1">
        <v>117</v>
      </c>
      <c r="C139" t="s">
        <v>360</v>
      </c>
      <c r="D139" s="14" t="s">
        <v>463</v>
      </c>
      <c r="E139" s="14" t="s">
        <v>460</v>
      </c>
      <c r="F139" s="5">
        <f>'[2]ECONOMIAS SOMENTE (SES)'!F147+'[2]ECONOMIAS SOMENTE (SAA)'!F147+'[2]ECONOMIAS SAA E SES'!F147</f>
        <v>3451</v>
      </c>
      <c r="G139" s="5">
        <f>'[2]ECONOMIAS SOMENTE (SES)'!G147+'[2]ECONOMIAS SOMENTE (SAA)'!G147+'[2]ECONOMIAS SAA E SES'!G147</f>
        <v>3533</v>
      </c>
      <c r="H139" s="5">
        <f>'[2]ECONOMIAS SOMENTE (SES)'!H147+'[2]ECONOMIAS SOMENTE (SAA)'!H147+'[2]ECONOMIAS SAA E SES'!H147</f>
        <v>3933</v>
      </c>
      <c r="J139" s="5">
        <f>'NUMERO DE ECONOMIAS SAA'!X139+'ECONOMIAS SOMENTE (SES)'!O139</f>
        <v>3977.3404109589032</v>
      </c>
      <c r="K139" s="5">
        <f>'NUMERO DE ECONOMIAS SAA'!Y139+'ECONOMIAS SOMENTE (SES)'!P139</f>
        <v>4018.0140410958898</v>
      </c>
      <c r="L139" s="5">
        <f>'NUMERO DE ECONOMIAS SAA'!Z139+'ECONOMIAS SOMENTE (SES)'!Q139</f>
        <v>4058.3541095890409</v>
      </c>
      <c r="M139" s="5">
        <f>'NUMERO DE ECONOMIAS SAA'!AA139+'ECONOMIAS SOMENTE (SES)'!R139</f>
        <v>4096.3606164383555</v>
      </c>
    </row>
    <row r="140" spans="1:13" x14ac:dyDescent="0.25">
      <c r="A140" t="s">
        <v>121</v>
      </c>
      <c r="B140" s="1">
        <v>242</v>
      </c>
      <c r="C140" t="s">
        <v>361</v>
      </c>
      <c r="D140" s="14" t="s">
        <v>464</v>
      </c>
      <c r="E140" s="14" t="s">
        <v>460</v>
      </c>
      <c r="F140" s="5">
        <f>'[2]ECONOMIAS SOMENTE (SES)'!F148+'[2]ECONOMIAS SOMENTE (SAA)'!F148+'[2]ECONOMIAS SAA E SES'!F148</f>
        <v>4668</v>
      </c>
      <c r="G140" s="5">
        <f>'[2]ECONOMIAS SOMENTE (SES)'!G148+'[2]ECONOMIAS SOMENTE (SAA)'!G148+'[2]ECONOMIAS SAA E SES'!G148</f>
        <v>4853</v>
      </c>
      <c r="H140" s="5">
        <f>'[2]ECONOMIAS SOMENTE (SES)'!H148+'[2]ECONOMIAS SOMENTE (SAA)'!H148+'[2]ECONOMIAS SAA E SES'!H148</f>
        <v>4962</v>
      </c>
      <c r="J140" s="5">
        <f>'NUMERO DE ECONOMIAS SAA'!X140+'ECONOMIAS SOMENTE (SES)'!O140</f>
        <v>5016.7547627294762</v>
      </c>
      <c r="K140" s="5">
        <f>'NUMERO DE ECONOMIAS SAA'!Y140+'ECONOMIAS SOMENTE (SES)'!P140</f>
        <v>5067.8077589192926</v>
      </c>
      <c r="L140" s="5">
        <f>'NUMERO DE ECONOMIAS SAA'!Z140+'ECONOMIAS SOMENTE (SES)'!Q140</f>
        <v>5118.1589885694475</v>
      </c>
      <c r="M140" s="5">
        <f>'NUMERO DE ECONOMIAS SAA'!AA140+'ECONOMIAS SOMENTE (SES)'!R140</f>
        <v>5166.2338933148585</v>
      </c>
    </row>
    <row r="141" spans="1:13" x14ac:dyDescent="0.25">
      <c r="A141" t="s">
        <v>122</v>
      </c>
      <c r="B141" s="1">
        <v>446</v>
      </c>
      <c r="C141" t="s">
        <v>362</v>
      </c>
      <c r="D141" s="14" t="s">
        <v>463</v>
      </c>
      <c r="E141" s="14" t="s">
        <v>459</v>
      </c>
      <c r="F141" s="5">
        <f>'[2]ECONOMIAS SOMENTE (SES)'!F149+'[2]ECONOMIAS SOMENTE (SAA)'!F149+'[2]ECONOMIAS SAA E SES'!F149</f>
        <v>990</v>
      </c>
      <c r="G141" s="5">
        <f>'[2]ECONOMIAS SOMENTE (SES)'!G149+'[2]ECONOMIAS SOMENTE (SAA)'!G149+'[2]ECONOMIAS SAA E SES'!G149</f>
        <v>1002</v>
      </c>
      <c r="H141" s="5">
        <f>'[2]ECONOMIAS SOMENTE (SES)'!H149+'[2]ECONOMIAS SOMENTE (SAA)'!H149+'[2]ECONOMIAS SAA E SES'!H149</f>
        <v>1015</v>
      </c>
      <c r="J141" s="5">
        <f>'NUMERO DE ECONOMIAS SAA'!X141+'ECONOMIAS SOMENTE (SES)'!O141</f>
        <v>1026.1685739436616</v>
      </c>
      <c r="K141" s="5">
        <f>'NUMERO DE ECONOMIAS SAA'!Y141+'ECONOMIAS SOMENTE (SES)'!P141</f>
        <v>1036.4436619718308</v>
      </c>
      <c r="L141" s="5">
        <f>'NUMERO DE ECONOMIAS SAA'!Z141+'ECONOMIAS SOMENTE (SES)'!Q141</f>
        <v>1046.7187499999995</v>
      </c>
      <c r="M141" s="5">
        <f>'NUMERO DE ECONOMIAS SAA'!AA141+'ECONOMIAS SOMENTE (SES)'!R141</f>
        <v>1056.1003521126754</v>
      </c>
    </row>
    <row r="142" spans="1:13" x14ac:dyDescent="0.25">
      <c r="A142" t="s">
        <v>123</v>
      </c>
      <c r="B142" s="1">
        <v>6</v>
      </c>
      <c r="C142" t="s">
        <v>363</v>
      </c>
      <c r="D142" s="14" t="s">
        <v>463</v>
      </c>
      <c r="E142" s="14" t="s">
        <v>458</v>
      </c>
      <c r="F142" s="5">
        <f>'[2]ECONOMIAS SOMENTE (SES)'!F150+'[2]ECONOMIAS SOMENTE (SAA)'!F150+'[2]ECONOMIAS SAA E SES'!F150</f>
        <v>22791</v>
      </c>
      <c r="G142" s="5">
        <f>'[2]ECONOMIAS SOMENTE (SES)'!G150+'[2]ECONOMIAS SOMENTE (SAA)'!G150+'[2]ECONOMIAS SAA E SES'!G150</f>
        <v>23143</v>
      </c>
      <c r="H142" s="5">
        <f>'[2]ECONOMIAS SOMENTE (SES)'!H150+'[2]ECONOMIAS SOMENTE (SAA)'!H150+'[2]ECONOMIAS SAA E SES'!H150</f>
        <v>23800</v>
      </c>
      <c r="J142" s="5">
        <f>'NUMERO DE ECONOMIAS SAA'!X142+'ECONOMIAS SOMENTE (SES)'!O142</f>
        <v>24124.806997349908</v>
      </c>
      <c r="K142" s="5">
        <f>'NUMERO DE ECONOMIAS SAA'!Y142+'ECONOMIAS SOMENTE (SES)'!P142</f>
        <v>24430.562024739644</v>
      </c>
      <c r="L142" s="5">
        <f>'NUMERO DE ECONOMIAS SAA'!Z142+'ECONOMIAS SOMENTE (SES)'!Q142</f>
        <v>24728.758160319281</v>
      </c>
      <c r="M142" s="5">
        <f>'NUMERO DE ECONOMIAS SAA'!AA142+'ECONOMIAS SOMENTE (SES)'!R142</f>
        <v>25020.787591841781</v>
      </c>
    </row>
    <row r="143" spans="1:13" x14ac:dyDescent="0.25">
      <c r="A143" t="s">
        <v>124</v>
      </c>
      <c r="B143" s="1">
        <v>308</v>
      </c>
      <c r="C143" t="s">
        <v>364</v>
      </c>
      <c r="D143" s="14" t="s">
        <v>463</v>
      </c>
      <c r="E143" s="14" t="s">
        <v>458</v>
      </c>
      <c r="F143" s="5">
        <f>'[2]ECONOMIAS SOMENTE (SES)'!F151+'[2]ECONOMIAS SOMENTE (SAA)'!F151+'[2]ECONOMIAS SAA E SES'!F151</f>
        <v>1193</v>
      </c>
      <c r="G143" s="5">
        <f>'[2]ECONOMIAS SOMENTE (SES)'!G151+'[2]ECONOMIAS SOMENTE (SAA)'!G151+'[2]ECONOMIAS SAA E SES'!G151</f>
        <v>1198</v>
      </c>
      <c r="H143" s="5">
        <f>'[2]ECONOMIAS SOMENTE (SES)'!H151+'[2]ECONOMIAS SOMENTE (SAA)'!H151+'[2]ECONOMIAS SAA E SES'!H151</f>
        <v>1236</v>
      </c>
      <c r="J143" s="5">
        <f>'NUMERO DE ECONOMIAS SAA'!X143+'ECONOMIAS SOMENTE (SES)'!O143</f>
        <v>1249.4117647058824</v>
      </c>
      <c r="K143" s="5">
        <f>'NUMERO DE ECONOMIAS SAA'!Y143+'ECONOMIAS SOMENTE (SES)'!P143</f>
        <v>1262.1176470588236</v>
      </c>
      <c r="L143" s="5">
        <f>'NUMERO DE ECONOMIAS SAA'!Z143+'ECONOMIAS SOMENTE (SES)'!Q143</f>
        <v>1274.8235294117651</v>
      </c>
      <c r="M143" s="5">
        <f>'NUMERO DE ECONOMIAS SAA'!AA143+'ECONOMIAS SOMENTE (SES)'!R143</f>
        <v>1286.8235294117649</v>
      </c>
    </row>
    <row r="144" spans="1:13" x14ac:dyDescent="0.25">
      <c r="A144" t="s">
        <v>125</v>
      </c>
      <c r="B144" s="1">
        <v>75</v>
      </c>
      <c r="C144" t="s">
        <v>365</v>
      </c>
      <c r="D144" s="14" t="s">
        <v>463</v>
      </c>
      <c r="E144" s="14" t="s">
        <v>458</v>
      </c>
      <c r="F144" s="5">
        <f>'[2]ECONOMIAS SOMENTE (SES)'!F152+'[2]ECONOMIAS SOMENTE (SAA)'!F152+'[2]ECONOMIAS SAA E SES'!F152</f>
        <v>4222</v>
      </c>
      <c r="G144" s="5">
        <f>'[2]ECONOMIAS SOMENTE (SES)'!G152+'[2]ECONOMIAS SOMENTE (SAA)'!G152+'[2]ECONOMIAS SAA E SES'!G152</f>
        <v>4284</v>
      </c>
      <c r="H144" s="5">
        <f>'[2]ECONOMIAS SOMENTE (SES)'!H152+'[2]ECONOMIAS SOMENTE (SAA)'!H152+'[2]ECONOMIAS SAA E SES'!H152</f>
        <v>4320</v>
      </c>
      <c r="J144" s="5">
        <f>'NUMERO DE ECONOMIAS SAA'!X144+'ECONOMIAS SOMENTE (SES)'!O144</f>
        <v>5541.8873158163806</v>
      </c>
      <c r="K144" s="5">
        <f>'NUMERO DE ECONOMIAS SAA'!Y144+'ECONOMIAS SOMENTE (SES)'!P144</f>
        <v>5598.8937087785544</v>
      </c>
      <c r="L144" s="5">
        <f>'NUMERO DE ECONOMIAS SAA'!Z144+'ECONOMIAS SOMENTE (SES)'!Q144</f>
        <v>5654.0961019634442</v>
      </c>
      <c r="M144" s="5">
        <f>'NUMERO DE ECONOMIAS SAA'!AA144+'ECONOMIAS SOMENTE (SES)'!R144</f>
        <v>5707.4944953710501</v>
      </c>
    </row>
    <row r="145" spans="1:13" x14ac:dyDescent="0.25">
      <c r="A145" t="s">
        <v>126</v>
      </c>
      <c r="B145" s="1">
        <v>317</v>
      </c>
      <c r="C145" t="s">
        <v>366</v>
      </c>
      <c r="D145" s="14" t="s">
        <v>463</v>
      </c>
      <c r="E145" s="14" t="s">
        <v>458</v>
      </c>
      <c r="F145" s="5">
        <f>'[2]ECONOMIAS SOMENTE (SES)'!F153+'[2]ECONOMIAS SOMENTE (SAA)'!F153+'[2]ECONOMIAS SAA E SES'!F153</f>
        <v>1876</v>
      </c>
      <c r="G145" s="5">
        <f>'[2]ECONOMIAS SOMENTE (SES)'!G153+'[2]ECONOMIAS SOMENTE (SAA)'!G153+'[2]ECONOMIAS SAA E SES'!G153</f>
        <v>1911</v>
      </c>
      <c r="H145" s="5">
        <f>'[2]ECONOMIAS SOMENTE (SES)'!H153+'[2]ECONOMIAS SOMENTE (SAA)'!H153+'[2]ECONOMIAS SAA E SES'!H153</f>
        <v>1977</v>
      </c>
      <c r="J145" s="5">
        <f>'NUMERO DE ECONOMIAS SAA'!X145+'ECONOMIAS SOMENTE (SES)'!O145</f>
        <v>1998.3002551743693</v>
      </c>
      <c r="K145" s="5">
        <f>'NUMERO DE ECONOMIAS SAA'!Y145+'ECONOMIAS SOMENTE (SES)'!P145</f>
        <v>2019.039977317834</v>
      </c>
      <c r="L145" s="5">
        <f>'NUMERO DE ECONOMIAS SAA'!Z145+'ECONOMIAS SOMENTE (SES)'!Q145</f>
        <v>2038.6586333994896</v>
      </c>
      <c r="M145" s="5">
        <f>'NUMERO DE ECONOMIAS SAA'!AA145+'ECONOMIAS SOMENTE (SES)'!R145</f>
        <v>2058.2772894811451</v>
      </c>
    </row>
    <row r="146" spans="1:13" x14ac:dyDescent="0.25">
      <c r="A146" t="s">
        <v>127</v>
      </c>
      <c r="B146" s="1">
        <v>196</v>
      </c>
      <c r="C146" t="s">
        <v>367</v>
      </c>
      <c r="D146" s="14" t="s">
        <v>463</v>
      </c>
      <c r="E146" s="14" t="s">
        <v>458</v>
      </c>
      <c r="F146" s="5">
        <f>'[2]ECONOMIAS SOMENTE (SES)'!F154+'[2]ECONOMIAS SOMENTE (SAA)'!F154+'[2]ECONOMIAS SAA E SES'!F154</f>
        <v>1354</v>
      </c>
      <c r="G146" s="5">
        <f>'[2]ECONOMIAS SOMENTE (SES)'!G154+'[2]ECONOMIAS SOMENTE (SAA)'!G154+'[2]ECONOMIAS SAA E SES'!G154</f>
        <v>1380</v>
      </c>
      <c r="H146" s="5">
        <f>'[2]ECONOMIAS SOMENTE (SES)'!H154+'[2]ECONOMIAS SOMENTE (SAA)'!H154+'[2]ECONOMIAS SAA E SES'!H154</f>
        <v>1392</v>
      </c>
      <c r="J146" s="5">
        <f>'NUMERO DE ECONOMIAS SAA'!X146+'ECONOMIAS SOMENTE (SES)'!O146</f>
        <v>1407.2408759124089</v>
      </c>
      <c r="K146" s="5">
        <f>'NUMERO DE ECONOMIAS SAA'!Y146+'ECONOMIAS SOMENTE (SES)'!P146</f>
        <v>1421.4656934306572</v>
      </c>
      <c r="L146" s="5">
        <f>'NUMERO DE ECONOMIAS SAA'!Z146+'ECONOMIAS SOMENTE (SES)'!Q146</f>
        <v>1435.6905109489053</v>
      </c>
      <c r="M146" s="5">
        <f>'NUMERO DE ECONOMIAS SAA'!AA146+'ECONOMIAS SOMENTE (SES)'!R146</f>
        <v>1448.899270072993</v>
      </c>
    </row>
    <row r="147" spans="1:13" x14ac:dyDescent="0.25">
      <c r="A147" t="s">
        <v>128</v>
      </c>
      <c r="B147" s="1">
        <v>57</v>
      </c>
      <c r="C147" t="s">
        <v>368</v>
      </c>
      <c r="D147" s="14" t="s">
        <v>463</v>
      </c>
      <c r="E147" s="14" t="s">
        <v>460</v>
      </c>
      <c r="F147" s="5">
        <f>'[2]ECONOMIAS SOMENTE (SES)'!F155+'[2]ECONOMIAS SOMENTE (SAA)'!F155+'[2]ECONOMIAS SAA E SES'!F155</f>
        <v>4022</v>
      </c>
      <c r="G147" s="5">
        <f>'[2]ECONOMIAS SOMENTE (SES)'!G155+'[2]ECONOMIAS SOMENTE (SAA)'!G155+'[2]ECONOMIAS SAA E SES'!G155</f>
        <v>4073</v>
      </c>
      <c r="H147" s="5">
        <f>'[2]ECONOMIAS SOMENTE (SES)'!H155+'[2]ECONOMIAS SOMENTE (SAA)'!H155+'[2]ECONOMIAS SAA E SES'!H155</f>
        <v>4097</v>
      </c>
      <c r="J147" s="5">
        <f>'NUMERO DE ECONOMIAS SAA'!X147+'ECONOMIAS SOMENTE (SES)'!O147</f>
        <v>4140.8674157303367</v>
      </c>
      <c r="K147" s="5">
        <f>'NUMERO DE ECONOMIAS SAA'!Y147+'ECONOMIAS SOMENTE (SES)'!P147</f>
        <v>4183.651685393258</v>
      </c>
      <c r="L147" s="5">
        <f>'NUMERO DE ECONOMIAS SAA'!Z147+'ECONOMIAS SOMENTE (SES)'!Q147</f>
        <v>4225.3528089887641</v>
      </c>
      <c r="M147" s="5">
        <f>'NUMERO DE ECONOMIAS SAA'!AA147+'ECONOMIAS SOMENTE (SES)'!R147</f>
        <v>4264.8876404494385</v>
      </c>
    </row>
    <row r="148" spans="1:13" x14ac:dyDescent="0.25">
      <c r="A148" t="s">
        <v>129</v>
      </c>
      <c r="B148" s="1">
        <v>49</v>
      </c>
      <c r="C148" t="s">
        <v>369</v>
      </c>
      <c r="D148" s="14" t="s">
        <v>463</v>
      </c>
      <c r="E148" s="14" t="s">
        <v>458</v>
      </c>
      <c r="F148" s="5">
        <f>'[2]ECONOMIAS SOMENTE (SES)'!F156+'[2]ECONOMIAS SOMENTE (SAA)'!F156+'[2]ECONOMIAS SAA E SES'!F156</f>
        <v>9955</v>
      </c>
      <c r="G148" s="5">
        <f>'[2]ECONOMIAS SOMENTE (SES)'!G156+'[2]ECONOMIAS SOMENTE (SAA)'!G156+'[2]ECONOMIAS SAA E SES'!G156</f>
        <v>10040</v>
      </c>
      <c r="H148" s="5">
        <f>'[2]ECONOMIAS SOMENTE (SES)'!H156+'[2]ECONOMIAS SOMENTE (SAA)'!H156+'[2]ECONOMIAS SAA E SES'!H156</f>
        <v>10176</v>
      </c>
      <c r="J148" s="5">
        <f>'NUMERO DE ECONOMIAS SAA'!X148+'ECONOMIAS SOMENTE (SES)'!O148</f>
        <v>10285.221821046413</v>
      </c>
      <c r="K148" s="5">
        <f>'NUMERO DE ECONOMIAS SAA'!Y148+'ECONOMIAS SOMENTE (SES)'!P148</f>
        <v>10391.103525241251</v>
      </c>
      <c r="L148" s="5">
        <f>'NUMERO DE ECONOMIAS SAA'!Z148+'ECONOMIAS SOMENTE (SES)'!Q148</f>
        <v>10493.311100899364</v>
      </c>
      <c r="M148" s="5">
        <f>'NUMERO DE ECONOMIAS SAA'!AA148+'ECONOMIAS SOMENTE (SES)'!R148</f>
        <v>10946.333450602451</v>
      </c>
    </row>
    <row r="149" spans="1:13" x14ac:dyDescent="0.25">
      <c r="A149" t="s">
        <v>130</v>
      </c>
      <c r="B149" s="1">
        <v>63</v>
      </c>
      <c r="C149" t="s">
        <v>370</v>
      </c>
      <c r="D149" s="14" t="s">
        <v>463</v>
      </c>
      <c r="E149" s="14" t="s">
        <v>458</v>
      </c>
      <c r="F149" s="5">
        <f>'[2]ECONOMIAS SOMENTE (SES)'!F157+'[2]ECONOMIAS SOMENTE (SAA)'!F157+'[2]ECONOMIAS SAA E SES'!F157</f>
        <v>13229</v>
      </c>
      <c r="G149" s="5">
        <f>'[2]ECONOMIAS SOMENTE (SES)'!G157+'[2]ECONOMIAS SOMENTE (SAA)'!G157+'[2]ECONOMIAS SAA E SES'!G157</f>
        <v>13372</v>
      </c>
      <c r="H149" s="5">
        <f>'[2]ECONOMIAS SOMENTE (SES)'!H157+'[2]ECONOMIAS SOMENTE (SAA)'!H157+'[2]ECONOMIAS SAA E SES'!H157</f>
        <v>13565</v>
      </c>
      <c r="J149" s="5">
        <f>'NUMERO DE ECONOMIAS SAA'!X149+'ECONOMIAS SOMENTE (SES)'!O149</f>
        <v>13714.022269676634</v>
      </c>
      <c r="K149" s="5">
        <f>'NUMERO DE ECONOMIAS SAA'!Y149+'ECONOMIAS SOMENTE (SES)'!P149</f>
        <v>13855.577028676022</v>
      </c>
      <c r="L149" s="5">
        <f>'NUMERO DE ECONOMIAS SAA'!Z149+'ECONOMIAS SOMENTE (SES)'!Q149</f>
        <v>13991.664276998168</v>
      </c>
      <c r="M149" s="5">
        <f>'NUMERO DE ECONOMIAS SAA'!AA149+'ECONOMIAS SOMENTE (SES)'!R149</f>
        <v>14157.284014643072</v>
      </c>
    </row>
    <row r="150" spans="1:13" x14ac:dyDescent="0.25">
      <c r="A150" t="s">
        <v>131</v>
      </c>
      <c r="B150" s="1">
        <v>199</v>
      </c>
      <c r="C150" t="s">
        <v>371</v>
      </c>
      <c r="D150" s="14" t="s">
        <v>463</v>
      </c>
      <c r="E150" s="14" t="s">
        <v>458</v>
      </c>
      <c r="F150" s="5">
        <f>'[2]ECONOMIAS SOMENTE (SES)'!F158+'[2]ECONOMIAS SOMENTE (SAA)'!F158+'[2]ECONOMIAS SAA E SES'!F158</f>
        <v>903</v>
      </c>
      <c r="G150" s="5">
        <f>'[2]ECONOMIAS SOMENTE (SES)'!G158+'[2]ECONOMIAS SOMENTE (SAA)'!G158+'[2]ECONOMIAS SAA E SES'!G158</f>
        <v>906</v>
      </c>
      <c r="H150" s="5">
        <f>'[2]ECONOMIAS SOMENTE (SES)'!H158+'[2]ECONOMIAS SOMENTE (SAA)'!H158+'[2]ECONOMIAS SAA E SES'!H158</f>
        <v>940</v>
      </c>
      <c r="J150" s="5">
        <f>'NUMERO DE ECONOMIAS SAA'!X150+'ECONOMIAS SOMENTE (SES)'!O150</f>
        <v>950.12931034482756</v>
      </c>
      <c r="K150" s="5">
        <f>'NUMERO DE ECONOMIAS SAA'!Y150+'ECONOMIAS SOMENTE (SES)'!P150</f>
        <v>960.25862068965534</v>
      </c>
      <c r="L150" s="5">
        <f>'NUMERO DE ECONOMIAS SAA'!Z150+'ECONOMIAS SOMENTE (SES)'!Q150</f>
        <v>969.375</v>
      </c>
      <c r="M150" s="5">
        <f>'NUMERO DE ECONOMIAS SAA'!AA150+'ECONOMIAS SOMENTE (SES)'!R150</f>
        <v>978.49137931034477</v>
      </c>
    </row>
    <row r="151" spans="1:13" x14ac:dyDescent="0.25">
      <c r="A151" t="s">
        <v>132</v>
      </c>
      <c r="B151" s="1">
        <v>82</v>
      </c>
      <c r="C151" t="s">
        <v>372</v>
      </c>
      <c r="D151" s="14" t="s">
        <v>463</v>
      </c>
      <c r="E151" s="14" t="s">
        <v>459</v>
      </c>
      <c r="F151" s="5">
        <f>'[2]ECONOMIAS SOMENTE (SES)'!F159+'[2]ECONOMIAS SOMENTE (SAA)'!F159+'[2]ECONOMIAS SAA E SES'!F159</f>
        <v>1007</v>
      </c>
      <c r="G151" s="5">
        <f>'[2]ECONOMIAS SOMENTE (SES)'!G159+'[2]ECONOMIAS SOMENTE (SAA)'!G159+'[2]ECONOMIAS SAA E SES'!G159</f>
        <v>1009</v>
      </c>
      <c r="H151" s="5">
        <f>'[2]ECONOMIAS SOMENTE (SES)'!H159+'[2]ECONOMIAS SOMENTE (SAA)'!H159+'[2]ECONOMIAS SAA E SES'!H159</f>
        <v>1016</v>
      </c>
      <c r="J151" s="5">
        <f>'NUMERO DE ECONOMIAS SAA'!X151+'ECONOMIAS SOMENTE (SES)'!O151</f>
        <v>1026.7736284001846</v>
      </c>
      <c r="K151" s="5">
        <f>'NUMERO DE ECONOMIAS SAA'!Y151+'ECONOMIAS SOMENTE (SES)'!P151</f>
        <v>1037.547256800369</v>
      </c>
      <c r="L151" s="5">
        <f>'NUMERO DE ECONOMIAS SAA'!Z151+'ECONOMIAS SOMENTE (SES)'!Q151</f>
        <v>1047.3840479483638</v>
      </c>
      <c r="M151" s="5">
        <f>'NUMERO DE ECONOMIAS SAA'!AA151+'ECONOMIAS SOMENTE (SES)'!R151</f>
        <v>1057.6892577224532</v>
      </c>
    </row>
    <row r="152" spans="1:13" x14ac:dyDescent="0.25">
      <c r="A152" t="s">
        <v>133</v>
      </c>
      <c r="B152" s="1">
        <v>318</v>
      </c>
      <c r="C152" t="s">
        <v>373</v>
      </c>
      <c r="D152" s="14" t="s">
        <v>465</v>
      </c>
      <c r="E152" s="14" t="s">
        <v>458</v>
      </c>
      <c r="F152" s="5">
        <f>'[2]ECONOMIAS SOMENTE (SES)'!F160+'[2]ECONOMIAS SOMENTE (SAA)'!F160+'[2]ECONOMIAS SAA E SES'!F160</f>
        <v>4819</v>
      </c>
      <c r="G152" s="5">
        <f>'[2]ECONOMIAS SOMENTE (SES)'!G160+'[2]ECONOMIAS SOMENTE (SAA)'!G160+'[2]ECONOMIAS SAA E SES'!G160</f>
        <v>5056</v>
      </c>
      <c r="H152" s="5">
        <f>'[2]ECONOMIAS SOMENTE (SES)'!H160+'[2]ECONOMIAS SOMENTE (SAA)'!H160+'[2]ECONOMIAS SAA E SES'!H160</f>
        <v>5274</v>
      </c>
      <c r="J152" s="5">
        <f>'NUMERO DE ECONOMIAS SAA'!X152+'ECONOMIAS SOMENTE (SES)'!O152</f>
        <v>5330.3687374749497</v>
      </c>
      <c r="K152" s="5">
        <f>'NUMERO DE ECONOMIAS SAA'!Y152+'ECONOMIAS SOMENTE (SES)'!P152</f>
        <v>5385.5631262525048</v>
      </c>
      <c r="L152" s="5">
        <f>'NUMERO DE ECONOMIAS SAA'!Z152+'ECONOMIAS SOMENTE (SES)'!Q152</f>
        <v>5438.9959919839685</v>
      </c>
      <c r="M152" s="5">
        <f>'NUMERO DE ECONOMIAS SAA'!AA152+'ECONOMIAS SOMENTE (SES)'!R152</f>
        <v>5490.080160320641</v>
      </c>
    </row>
    <row r="153" spans="1:13" x14ac:dyDescent="0.25">
      <c r="A153" t="s">
        <v>134</v>
      </c>
      <c r="B153" s="1">
        <v>104</v>
      </c>
      <c r="C153" t="s">
        <v>374</v>
      </c>
      <c r="D153" s="14" t="s">
        <v>463</v>
      </c>
      <c r="E153" s="14" t="s">
        <v>458</v>
      </c>
      <c r="F153" s="5">
        <f>'[2]ECONOMIAS SOMENTE (SES)'!F161+'[2]ECONOMIAS SOMENTE (SAA)'!F161+'[2]ECONOMIAS SAA E SES'!F161</f>
        <v>2919</v>
      </c>
      <c r="G153" s="5">
        <f>'[2]ECONOMIAS SOMENTE (SES)'!G161+'[2]ECONOMIAS SOMENTE (SAA)'!G161+'[2]ECONOMIAS SAA E SES'!G161</f>
        <v>2945</v>
      </c>
      <c r="H153" s="5">
        <f>'[2]ECONOMIAS SOMENTE (SES)'!H161+'[2]ECONOMIAS SOMENTE (SAA)'!H161+'[2]ECONOMIAS SAA E SES'!H161</f>
        <v>2980</v>
      </c>
      <c r="J153" s="5">
        <f>'NUMERO DE ECONOMIAS SAA'!X153+'ECONOMIAS SOMENTE (SES)'!O153</f>
        <v>3011.8114632944648</v>
      </c>
      <c r="K153" s="5">
        <f>'NUMERO DE ECONOMIAS SAA'!Y153+'ECONOMIAS SOMENTE (SES)'!P153</f>
        <v>3043.1335194613234</v>
      </c>
      <c r="L153" s="5">
        <f>'NUMERO DE ECONOMIAS SAA'!Z153+'ECONOMIAS SOMENTE (SES)'!Q153</f>
        <v>3072.9873542453606</v>
      </c>
      <c r="M153" s="5">
        <f>'NUMERO DE ECONOMIAS SAA'!AA153+'ECONOMIAS SOMENTE (SES)'!R153</f>
        <v>3101.8623747741831</v>
      </c>
    </row>
    <row r="154" spans="1:13" x14ac:dyDescent="0.25">
      <c r="A154" t="s">
        <v>135</v>
      </c>
      <c r="B154" s="1">
        <v>362</v>
      </c>
      <c r="C154" t="s">
        <v>375</v>
      </c>
      <c r="D154" s="14" t="s">
        <v>463</v>
      </c>
      <c r="E154" s="14" t="s">
        <v>458</v>
      </c>
      <c r="F154" s="5">
        <f>'[2]ECONOMIAS SOMENTE (SES)'!F162+'[2]ECONOMIAS SOMENTE (SAA)'!F162+'[2]ECONOMIAS SAA E SES'!F162</f>
        <v>1186</v>
      </c>
      <c r="G154" s="5">
        <f>'[2]ECONOMIAS SOMENTE (SES)'!G162+'[2]ECONOMIAS SOMENTE (SAA)'!G162+'[2]ECONOMIAS SAA E SES'!G162</f>
        <v>1201</v>
      </c>
      <c r="H154" s="5">
        <f>'[2]ECONOMIAS SOMENTE (SES)'!H162+'[2]ECONOMIAS SOMENTE (SAA)'!H162+'[2]ECONOMIAS SAA E SES'!H162</f>
        <v>1211</v>
      </c>
      <c r="J154" s="5">
        <f>'NUMERO DE ECONOMIAS SAA'!X154+'ECONOMIAS SOMENTE (SES)'!O154</f>
        <v>1223.7866256049274</v>
      </c>
      <c r="K154" s="5">
        <f>'NUMERO DE ECONOMIAS SAA'!Y154+'ECONOMIAS SOMENTE (SES)'!P154</f>
        <v>1236.573251209855</v>
      </c>
      <c r="L154" s="5">
        <f>'NUMERO DE ECONOMIAS SAA'!Z154+'ECONOMIAS SOMENTE (SES)'!Q154</f>
        <v>1248.2943246810387</v>
      </c>
      <c r="M154" s="5">
        <f>'NUMERO DE ECONOMIAS SAA'!AA154+'ECONOMIAS SOMENTE (SES)'!R154</f>
        <v>1260.5481742190941</v>
      </c>
    </row>
    <row r="155" spans="1:13" x14ac:dyDescent="0.25">
      <c r="A155" t="s">
        <v>136</v>
      </c>
      <c r="B155" s="1">
        <v>74</v>
      </c>
      <c r="C155" t="s">
        <v>376</v>
      </c>
      <c r="D155" s="14" t="s">
        <v>465</v>
      </c>
      <c r="E155" s="14" t="s">
        <v>458</v>
      </c>
      <c r="F155" s="5">
        <f>'[2]ECONOMIAS SOMENTE (SES)'!F163+'[2]ECONOMIAS SOMENTE (SAA)'!F163+'[2]ECONOMIAS SAA E SES'!F163</f>
        <v>3797</v>
      </c>
      <c r="G155" s="5">
        <f>'[2]ECONOMIAS SOMENTE (SES)'!G163+'[2]ECONOMIAS SOMENTE (SAA)'!G163+'[2]ECONOMIAS SAA E SES'!G163</f>
        <v>3925</v>
      </c>
      <c r="H155" s="5">
        <f>'[2]ECONOMIAS SOMENTE (SES)'!H163+'[2]ECONOMIAS SOMENTE (SAA)'!H163+'[2]ECONOMIAS SAA E SES'!H163</f>
        <v>4059</v>
      </c>
      <c r="J155" s="5">
        <f>'NUMERO DE ECONOMIAS SAA'!X155+'ECONOMIAS SOMENTE (SES)'!O155</f>
        <v>4102.3998015873012</v>
      </c>
      <c r="K155" s="5">
        <f>'NUMERO DE ECONOMIAS SAA'!Y155+'ECONOMIAS SOMENTE (SES)'!P155</f>
        <v>4144.9047619047615</v>
      </c>
      <c r="L155" s="5">
        <f>'NUMERO DE ECONOMIAS SAA'!Z155+'ECONOMIAS SOMENTE (SES)'!Q155</f>
        <v>4185.6200396825398</v>
      </c>
      <c r="M155" s="5">
        <f>'NUMERO DE ECONOMIAS SAA'!AA155+'ECONOMIAS SOMENTE (SES)'!R155</f>
        <v>4224.9930555555557</v>
      </c>
    </row>
    <row r="156" spans="1:13" x14ac:dyDescent="0.25">
      <c r="A156" t="s">
        <v>137</v>
      </c>
      <c r="B156" s="1">
        <v>116</v>
      </c>
      <c r="C156" t="s">
        <v>377</v>
      </c>
      <c r="D156" s="14" t="s">
        <v>463</v>
      </c>
      <c r="E156" s="14" t="s">
        <v>460</v>
      </c>
      <c r="F156" s="5">
        <f>'[2]ECONOMIAS SOMENTE (SES)'!F164+'[2]ECONOMIAS SOMENTE (SAA)'!F164+'[2]ECONOMIAS SAA E SES'!F164</f>
        <v>1553</v>
      </c>
      <c r="G156" s="5">
        <f>'[2]ECONOMIAS SOMENTE (SES)'!G164+'[2]ECONOMIAS SOMENTE (SAA)'!G164+'[2]ECONOMIAS SAA E SES'!G164</f>
        <v>1569</v>
      </c>
      <c r="H156" s="5">
        <f>'[2]ECONOMIAS SOMENTE (SES)'!H164+'[2]ECONOMIAS SOMENTE (SAA)'!H164+'[2]ECONOMIAS SAA E SES'!H164</f>
        <v>1575</v>
      </c>
      <c r="J156" s="5">
        <f>'NUMERO DE ECONOMIAS SAA'!X156+'ECONOMIAS SOMENTE (SES)'!O156</f>
        <v>1591.9735069600356</v>
      </c>
      <c r="K156" s="5">
        <f>'NUMERO DE ECONOMIAS SAA'!Y156+'ECONOMIAS SOMENTE (SES)'!P156</f>
        <v>1608.9470139200714</v>
      </c>
      <c r="L156" s="5">
        <f>'NUMERO DE ECONOMIAS SAA'!Z156+'ECONOMIAS SOMENTE (SES)'!Q156</f>
        <v>1624.5060619667711</v>
      </c>
      <c r="M156" s="5">
        <f>'NUMERO DE ECONOMIAS SAA'!AA156+'ECONOMIAS SOMENTE (SES)'!R156</f>
        <v>1639.3578805568025</v>
      </c>
    </row>
    <row r="157" spans="1:13" x14ac:dyDescent="0.25">
      <c r="A157" t="s">
        <v>138</v>
      </c>
      <c r="B157" s="1">
        <v>119</v>
      </c>
      <c r="C157" t="s">
        <v>378</v>
      </c>
      <c r="D157" s="14" t="s">
        <v>463</v>
      </c>
      <c r="E157" s="14" t="s">
        <v>459</v>
      </c>
      <c r="F157" s="5">
        <f>'[2]ECONOMIAS SOMENTE (SES)'!F165+'[2]ECONOMIAS SOMENTE (SAA)'!F165+'[2]ECONOMIAS SAA E SES'!F165</f>
        <v>38376</v>
      </c>
      <c r="G157" s="5">
        <f>'[2]ECONOMIAS SOMENTE (SES)'!G165+'[2]ECONOMIAS SOMENTE (SAA)'!G165+'[2]ECONOMIAS SAA E SES'!G165</f>
        <v>39459</v>
      </c>
      <c r="H157" s="5">
        <f>'[2]ECONOMIAS SOMENTE (SES)'!H165+'[2]ECONOMIAS SOMENTE (SAA)'!H165+'[2]ECONOMIAS SAA E SES'!H165</f>
        <v>40192</v>
      </c>
      <c r="J157" s="5">
        <f>'NUMERO DE ECONOMIAS SAA'!X157+'ECONOMIAS SOMENTE (SES)'!O157</f>
        <v>40687.582499507909</v>
      </c>
      <c r="K157" s="5">
        <f>'NUMERO DE ECONOMIAS SAA'!Y157+'ECONOMIAS SOMENTE (SES)'!P157</f>
        <v>41128.678457778376</v>
      </c>
      <c r="L157" s="5">
        <f>'NUMERO DE ECONOMIAS SAA'!Z157+'ECONOMIAS SOMENTE (SES)'!Q157</f>
        <v>41555.287874811373</v>
      </c>
      <c r="M157" s="5">
        <f>'NUMERO DE ECONOMIAS SAA'!AA157+'ECONOMIAS SOMENTE (SES)'!R157</f>
        <v>41969.410750606919</v>
      </c>
    </row>
    <row r="158" spans="1:13" x14ac:dyDescent="0.25">
      <c r="A158" t="s">
        <v>139</v>
      </c>
      <c r="B158" s="1">
        <v>449</v>
      </c>
      <c r="C158" t="s">
        <v>379</v>
      </c>
      <c r="D158" s="14" t="s">
        <v>463</v>
      </c>
      <c r="E158" s="14" t="s">
        <v>458</v>
      </c>
      <c r="F158" s="5">
        <f>'[2]ECONOMIAS SOMENTE (SES)'!F166+'[2]ECONOMIAS SOMENTE (SAA)'!F166+'[2]ECONOMIAS SAA E SES'!F166</f>
        <v>1388</v>
      </c>
      <c r="G158" s="5">
        <f>'[2]ECONOMIAS SOMENTE (SES)'!G166+'[2]ECONOMIAS SOMENTE (SAA)'!G166+'[2]ECONOMIAS SAA E SES'!G166</f>
        <v>1401</v>
      </c>
      <c r="H158" s="5">
        <f>'[2]ECONOMIAS SOMENTE (SES)'!H166+'[2]ECONOMIAS SOMENTE (SAA)'!H166+'[2]ECONOMIAS SAA E SES'!H166</f>
        <v>1433</v>
      </c>
      <c r="J158" s="5">
        <f>'NUMERO DE ECONOMIAS SAA'!X158+'ECONOMIAS SOMENTE (SES)'!O158</f>
        <v>1448.4427892234546</v>
      </c>
      <c r="K158" s="5">
        <f>'NUMERO DE ECONOMIAS SAA'!Y158+'ECONOMIAS SOMENTE (SES)'!P158</f>
        <v>1462.9771790808238</v>
      </c>
      <c r="L158" s="5">
        <f>'NUMERO DE ECONOMIAS SAA'!Z158+'ECONOMIAS SOMENTE (SES)'!Q158</f>
        <v>1477.511568938193</v>
      </c>
      <c r="M158" s="5">
        <f>'NUMERO DE ECONOMIAS SAA'!AA158+'ECONOMIAS SOMENTE (SES)'!R158</f>
        <v>1491.5917591125196</v>
      </c>
    </row>
    <row r="159" spans="1:13" x14ac:dyDescent="0.25">
      <c r="A159" t="s">
        <v>140</v>
      </c>
      <c r="B159" s="1">
        <v>37</v>
      </c>
      <c r="C159" t="s">
        <v>380</v>
      </c>
      <c r="D159" s="14" t="s">
        <v>463</v>
      </c>
      <c r="E159" s="14" t="s">
        <v>459</v>
      </c>
      <c r="F159" s="5">
        <f>'[2]ECONOMIAS SOMENTE (SES)'!F167+'[2]ECONOMIAS SOMENTE (SAA)'!F167+'[2]ECONOMIAS SAA E SES'!F167</f>
        <v>5228</v>
      </c>
      <c r="G159" s="5">
        <f>'[2]ECONOMIAS SOMENTE (SES)'!G167+'[2]ECONOMIAS SOMENTE (SAA)'!G167+'[2]ECONOMIAS SAA E SES'!G167</f>
        <v>5374</v>
      </c>
      <c r="H159" s="5">
        <f>'[2]ECONOMIAS SOMENTE (SES)'!H167+'[2]ECONOMIAS SOMENTE (SAA)'!H167+'[2]ECONOMIAS SAA E SES'!H167</f>
        <v>5482</v>
      </c>
      <c r="J159" s="5">
        <f>'NUMERO DE ECONOMIAS SAA'!X159+'ECONOMIAS SOMENTE (SES)'!O159</f>
        <v>5540.9148755054266</v>
      </c>
      <c r="K159" s="5">
        <f>'NUMERO DE ECONOMIAS SAA'!Y159+'ECONOMIAS SOMENTE (SES)'!P159</f>
        <v>5598.0798042136621</v>
      </c>
      <c r="L159" s="5">
        <f>'NUMERO DE ECONOMIAS SAA'!Z159+'ECONOMIAS SOMENTE (SES)'!Q159</f>
        <v>5652.9114705256443</v>
      </c>
      <c r="M159" s="5">
        <f>'NUMERO DE ECONOMIAS SAA'!AA159+'ECONOMIAS SOMENTE (SES)'!R159</f>
        <v>5706.5765056394976</v>
      </c>
    </row>
    <row r="160" spans="1:13" x14ac:dyDescent="0.25">
      <c r="A160" t="s">
        <v>141</v>
      </c>
      <c r="B160" s="1">
        <v>202</v>
      </c>
      <c r="C160" t="s">
        <v>381</v>
      </c>
      <c r="D160" s="14" t="s">
        <v>465</v>
      </c>
      <c r="E160" s="14" t="s">
        <v>458</v>
      </c>
      <c r="F160" s="5">
        <f>'[2]ECONOMIAS SOMENTE (SES)'!F168+'[2]ECONOMIAS SOMENTE (SAA)'!F168+'[2]ECONOMIAS SAA E SES'!F168</f>
        <v>1341</v>
      </c>
      <c r="G160" s="5">
        <f>'[2]ECONOMIAS SOMENTE (SES)'!G168+'[2]ECONOMIAS SOMENTE (SAA)'!G168+'[2]ECONOMIAS SAA E SES'!G168</f>
        <v>1354</v>
      </c>
      <c r="H160" s="5">
        <f>'[2]ECONOMIAS SOMENTE (SES)'!H168+'[2]ECONOMIAS SOMENTE (SAA)'!H168+'[2]ECONOMIAS SAA E SES'!H168</f>
        <v>1370</v>
      </c>
      <c r="J160" s="5">
        <f>'NUMERO DE ECONOMIAS SAA'!X160+'ECONOMIAS SOMENTE (SES)'!O160</f>
        <v>1384.6785714285713</v>
      </c>
      <c r="K160" s="5">
        <f>'NUMERO DE ECONOMIAS SAA'!Y160+'ECONOMIAS SOMENTE (SES)'!P160</f>
        <v>1398.867857142857</v>
      </c>
      <c r="L160" s="5">
        <f>'NUMERO DE ECONOMIAS SAA'!Z160+'ECONOMIAS SOMENTE (SES)'!Q160</f>
        <v>1412.5678571428571</v>
      </c>
      <c r="M160" s="5">
        <f>'NUMERO DE ECONOMIAS SAA'!AA160+'ECONOMIAS SOMENTE (SES)'!R160</f>
        <v>1425.778571428571</v>
      </c>
    </row>
    <row r="161" spans="1:13" x14ac:dyDescent="0.25">
      <c r="A161" t="s">
        <v>142</v>
      </c>
      <c r="B161" s="1">
        <v>109</v>
      </c>
      <c r="C161" t="s">
        <v>382</v>
      </c>
      <c r="D161" s="14" t="s">
        <v>463</v>
      </c>
      <c r="E161" s="14" t="s">
        <v>459</v>
      </c>
      <c r="F161" s="5">
        <f>'[2]ECONOMIAS SOMENTE (SES)'!F169+'[2]ECONOMIAS SOMENTE (SAA)'!F169+'[2]ECONOMIAS SAA E SES'!F169</f>
        <v>3334</v>
      </c>
      <c r="G161" s="5">
        <f>'[2]ECONOMIAS SOMENTE (SES)'!G169+'[2]ECONOMIAS SOMENTE (SAA)'!G169+'[2]ECONOMIAS SAA E SES'!G169</f>
        <v>3402</v>
      </c>
      <c r="H161" s="5">
        <f>'[2]ECONOMIAS SOMENTE (SES)'!H169+'[2]ECONOMIAS SOMENTE (SAA)'!H169+'[2]ECONOMIAS SAA E SES'!H169</f>
        <v>3523</v>
      </c>
      <c r="J161" s="5">
        <f>'NUMERO DE ECONOMIAS SAA'!X161+'ECONOMIAS SOMENTE (SES)'!O161</f>
        <v>3560.7484407484408</v>
      </c>
      <c r="K161" s="5">
        <f>'NUMERO DE ECONOMIAS SAA'!Y161+'ECONOMIAS SOMENTE (SES)'!P161</f>
        <v>3597.3700623700629</v>
      </c>
      <c r="L161" s="5">
        <f>'NUMERO DE ECONOMIAS SAA'!Z161+'ECONOMIAS SOMENTE (SES)'!Q161</f>
        <v>3632.864864864865</v>
      </c>
      <c r="M161" s="5">
        <f>'NUMERO DE ECONOMIAS SAA'!AA161+'ECONOMIAS SOMENTE (SES)'!R161</f>
        <v>3667.2328482328489</v>
      </c>
    </row>
    <row r="162" spans="1:13" x14ac:dyDescent="0.25">
      <c r="A162" t="s">
        <v>143</v>
      </c>
      <c r="B162" s="1">
        <v>40</v>
      </c>
      <c r="C162" t="s">
        <v>383</v>
      </c>
      <c r="D162" s="14" t="s">
        <v>463</v>
      </c>
      <c r="E162" s="14" t="s">
        <v>459</v>
      </c>
      <c r="F162" s="5">
        <f>'[2]ECONOMIAS SOMENTE (SES)'!F170+'[2]ECONOMIAS SOMENTE (SAA)'!F170+'[2]ECONOMIAS SAA E SES'!F170</f>
        <v>11795</v>
      </c>
      <c r="G162" s="5">
        <f>'[2]ECONOMIAS SOMENTE (SES)'!G170+'[2]ECONOMIAS SOMENTE (SAA)'!G170+'[2]ECONOMIAS SAA E SES'!G170</f>
        <v>12113</v>
      </c>
      <c r="H162" s="5">
        <f>'[2]ECONOMIAS SOMENTE (SES)'!H170+'[2]ECONOMIAS SOMENTE (SAA)'!H170+'[2]ECONOMIAS SAA E SES'!H170</f>
        <v>12478</v>
      </c>
      <c r="J162" s="5">
        <f>'NUMERO DE ECONOMIAS SAA'!X162+'ECONOMIAS SOMENTE (SES)'!O162</f>
        <v>12612.926395216402</v>
      </c>
      <c r="K162" s="5">
        <f>'NUMERO DE ECONOMIAS SAA'!Y162+'ECONOMIAS SOMENTE (SES)'!P162</f>
        <v>12742.308086560366</v>
      </c>
      <c r="L162" s="5">
        <f>'NUMERO DE ECONOMIAS SAA'!Z162+'ECONOMIAS SOMENTE (SES)'!Q162</f>
        <v>12868.145074031891</v>
      </c>
      <c r="M162" s="5">
        <f>'NUMERO DE ECONOMIAS SAA'!AA162+'ECONOMIAS SOMENTE (SES)'!R162</f>
        <v>12989.665005694764</v>
      </c>
    </row>
    <row r="163" spans="1:13" x14ac:dyDescent="0.25">
      <c r="A163" t="s">
        <v>144</v>
      </c>
      <c r="B163" s="1">
        <v>240</v>
      </c>
      <c r="C163" t="s">
        <v>384</v>
      </c>
      <c r="D163" s="14" t="s">
        <v>464</v>
      </c>
      <c r="E163" s="14" t="s">
        <v>460</v>
      </c>
      <c r="F163" s="5">
        <f>'[2]ECONOMIAS SOMENTE (SES)'!F171+'[2]ECONOMIAS SOMENTE (SAA)'!F171+'[2]ECONOMIAS SAA E SES'!F171</f>
        <v>1204</v>
      </c>
      <c r="G163" s="5">
        <f>'[2]ECONOMIAS SOMENTE (SES)'!G171+'[2]ECONOMIAS SOMENTE (SAA)'!G171+'[2]ECONOMIAS SAA E SES'!G171</f>
        <v>1210</v>
      </c>
      <c r="H163" s="5">
        <f>'[2]ECONOMIAS SOMENTE (SES)'!H171+'[2]ECONOMIAS SOMENTE (SAA)'!H171+'[2]ECONOMIAS SAA E SES'!H171</f>
        <v>1247</v>
      </c>
      <c r="J163" s="5">
        <f>'NUMERO DE ECONOMIAS SAA'!X163+'ECONOMIAS SOMENTE (SES)'!O163</f>
        <v>1260.3864574731626</v>
      </c>
      <c r="K163" s="5">
        <f>'NUMERO DE ECONOMIAS SAA'!Y163+'ECONOMIAS SOMENTE (SES)'!P163</f>
        <v>1273.2580511973574</v>
      </c>
      <c r="L163" s="5">
        <f>'NUMERO DE ECONOMIAS SAA'!Z163+'ECONOMIAS SOMENTE (SES)'!Q163</f>
        <v>1286.1296449215524</v>
      </c>
      <c r="M163" s="5">
        <f>'NUMERO DE ECONOMIAS SAA'!AA163+'ECONOMIAS SOMENTE (SES)'!R163</f>
        <v>1297.971511147812</v>
      </c>
    </row>
    <row r="164" spans="1:13" x14ac:dyDescent="0.25">
      <c r="A164" t="s">
        <v>145</v>
      </c>
      <c r="B164" s="1">
        <v>52</v>
      </c>
      <c r="C164" t="s">
        <v>385</v>
      </c>
      <c r="D164" s="14" t="s">
        <v>463</v>
      </c>
      <c r="E164" s="14" t="s">
        <v>460</v>
      </c>
      <c r="F164" s="5">
        <f>'[2]ECONOMIAS SOMENTE (SES)'!F172+'[2]ECONOMIAS SOMENTE (SAA)'!F172+'[2]ECONOMIAS SAA E SES'!F172</f>
        <v>13886</v>
      </c>
      <c r="G164" s="5">
        <f>'[2]ECONOMIAS SOMENTE (SES)'!G172+'[2]ECONOMIAS SOMENTE (SAA)'!G172+'[2]ECONOMIAS SAA E SES'!G172</f>
        <v>14281</v>
      </c>
      <c r="H164" s="5">
        <f>'[2]ECONOMIAS SOMENTE (SES)'!H172+'[2]ECONOMIAS SOMENTE (SAA)'!H172+'[2]ECONOMIAS SAA E SES'!H172</f>
        <v>14645</v>
      </c>
      <c r="J164" s="5">
        <f>'NUMERO DE ECONOMIAS SAA'!X164+'ECONOMIAS SOMENTE (SES)'!O164</f>
        <v>14866.622072250893</v>
      </c>
      <c r="K164" s="5">
        <f>'NUMERO DE ECONOMIAS SAA'!Y164+'ECONOMIAS SOMENTE (SES)'!P164</f>
        <v>15018.929416435094</v>
      </c>
      <c r="L164" s="5">
        <f>'NUMERO DE ECONOMIAS SAA'!Z164+'ECONOMIAS SOMENTE (SES)'!Q164</f>
        <v>15167.9220325526</v>
      </c>
      <c r="M164" s="5">
        <f>'NUMERO DE ECONOMIAS SAA'!AA164+'ECONOMIAS SOMENTE (SES)'!R164</f>
        <v>15311.060579595076</v>
      </c>
    </row>
    <row r="165" spans="1:13" x14ac:dyDescent="0.25">
      <c r="A165" t="s">
        <v>146</v>
      </c>
      <c r="B165" s="1">
        <v>203</v>
      </c>
      <c r="C165" t="s">
        <v>386</v>
      </c>
      <c r="D165" s="14" t="s">
        <v>463</v>
      </c>
      <c r="E165" s="14" t="s">
        <v>459</v>
      </c>
      <c r="F165" s="5">
        <f>'[2]ECONOMIAS SOMENTE (SES)'!F173+'[2]ECONOMIAS SOMENTE (SAA)'!F173+'[2]ECONOMIAS SAA E SES'!F173</f>
        <v>1205</v>
      </c>
      <c r="G165" s="5">
        <f>'[2]ECONOMIAS SOMENTE (SES)'!G173+'[2]ECONOMIAS SOMENTE (SAA)'!G173+'[2]ECONOMIAS SAA E SES'!G173</f>
        <v>1249</v>
      </c>
      <c r="H165" s="5">
        <f>'[2]ECONOMIAS SOMENTE (SES)'!H173+'[2]ECONOMIAS SOMENTE (SAA)'!H173+'[2]ECONOMIAS SAA E SES'!H173</f>
        <v>1261</v>
      </c>
      <c r="J165" s="5">
        <f>'NUMERO DE ECONOMIAS SAA'!X165+'ECONOMIAS SOMENTE (SES)'!O165</f>
        <v>1274.3656746840604</v>
      </c>
      <c r="K165" s="5">
        <f>'NUMERO DE ECONOMIAS SAA'!Y165+'ECONOMIAS SOMENTE (SES)'!P165</f>
        <v>1287.7313493681208</v>
      </c>
      <c r="L165" s="5">
        <f>'NUMERO DE ECONOMIAS SAA'!Z165+'ECONOMIAS SOMENTE (SES)'!Q165</f>
        <v>1300.0688952303301</v>
      </c>
      <c r="M165" s="5">
        <f>'NUMERO DE ECONOMIAS SAA'!AA165+'ECONOMIAS SOMENTE (SES)'!R165</f>
        <v>1312.4064410925396</v>
      </c>
    </row>
    <row r="166" spans="1:13" x14ac:dyDescent="0.25">
      <c r="A166" t="s">
        <v>147</v>
      </c>
      <c r="B166" s="1">
        <v>204</v>
      </c>
      <c r="C166" t="s">
        <v>387</v>
      </c>
      <c r="D166" s="14" t="s">
        <v>463</v>
      </c>
      <c r="E166" s="14" t="s">
        <v>460</v>
      </c>
      <c r="F166" s="5">
        <f>'[2]ECONOMIAS SOMENTE (SES)'!F174+'[2]ECONOMIAS SOMENTE (SAA)'!F174+'[2]ECONOMIAS SAA E SES'!F174</f>
        <v>1542</v>
      </c>
      <c r="G166" s="5">
        <f>'[2]ECONOMIAS SOMENTE (SES)'!G174+'[2]ECONOMIAS SOMENTE (SAA)'!G174+'[2]ECONOMIAS SAA E SES'!G174</f>
        <v>1619</v>
      </c>
      <c r="H166" s="5">
        <f>'[2]ECONOMIAS SOMENTE (SES)'!H174+'[2]ECONOMIAS SOMENTE (SAA)'!H174+'[2]ECONOMIAS SAA E SES'!H174</f>
        <v>1634</v>
      </c>
      <c r="J166" s="5">
        <f>'NUMERO DE ECONOMIAS SAA'!X166+'ECONOMIAS SOMENTE (SES)'!O166</f>
        <v>1651.112837837838</v>
      </c>
      <c r="K166" s="5">
        <f>'NUMERO DE ECONOMIAS SAA'!Y166+'ECONOMIAS SOMENTE (SES)'!P166</f>
        <v>1668.2256756756758</v>
      </c>
      <c r="L166" s="5">
        <f>'NUMERO DE ECONOMIAS SAA'!Z166+'ECONOMIAS SOMENTE (SES)'!Q166</f>
        <v>1684.7864864864864</v>
      </c>
      <c r="M166" s="5">
        <f>'NUMERO DE ECONOMIAS SAA'!AA166+'ECONOMIAS SOMENTE (SES)'!R166</f>
        <v>1700.7952702702703</v>
      </c>
    </row>
    <row r="167" spans="1:13" x14ac:dyDescent="0.25">
      <c r="A167" t="s">
        <v>148</v>
      </c>
      <c r="B167" s="1">
        <v>102</v>
      </c>
      <c r="C167" t="s">
        <v>388</v>
      </c>
      <c r="D167" s="14" t="s">
        <v>463</v>
      </c>
      <c r="E167" s="14" t="s">
        <v>460</v>
      </c>
      <c r="F167" s="5">
        <f>'[2]ECONOMIAS SOMENTE (SES)'!F175+'[2]ECONOMIAS SOMENTE (SAA)'!F175+'[2]ECONOMIAS SAA E SES'!F175</f>
        <v>4869</v>
      </c>
      <c r="G167" s="5">
        <f>'[2]ECONOMIAS SOMENTE (SES)'!G175+'[2]ECONOMIAS SOMENTE (SAA)'!G175+'[2]ECONOMIAS SAA E SES'!G175</f>
        <v>4975</v>
      </c>
      <c r="H167" s="5">
        <f>'[2]ECONOMIAS SOMENTE (SES)'!H175+'[2]ECONOMIAS SOMENTE (SAA)'!H175+'[2]ECONOMIAS SAA E SES'!H175</f>
        <v>5057</v>
      </c>
      <c r="J167" s="5">
        <f>'NUMERO DE ECONOMIAS SAA'!X167+'ECONOMIAS SOMENTE (SES)'!O167</f>
        <v>5116.4073905628202</v>
      </c>
      <c r="K167" s="5">
        <f>'NUMERO DE ECONOMIAS SAA'!Y167+'ECONOMIAS SOMENTE (SES)'!P167</f>
        <v>5168.1102899374646</v>
      </c>
      <c r="L167" s="5">
        <f>'NUMERO DE ECONOMIAS SAA'!Z167+'ECONOMIAS SOMENTE (SES)'!Q167</f>
        <v>5219.6768618533251</v>
      </c>
      <c r="M167" s="5">
        <f>'NUMERO DE ECONOMIAS SAA'!AA167+'ECONOMIAS SOMENTE (SES)'!R167</f>
        <v>5269.5389425810117</v>
      </c>
    </row>
    <row r="168" spans="1:13" x14ac:dyDescent="0.25">
      <c r="A168" t="s">
        <v>149</v>
      </c>
      <c r="B168" s="1">
        <v>235</v>
      </c>
      <c r="C168" t="s">
        <v>389</v>
      </c>
      <c r="D168" s="14" t="s">
        <v>463</v>
      </c>
      <c r="E168" s="14" t="s">
        <v>460</v>
      </c>
      <c r="F168" s="5">
        <f>'[2]ECONOMIAS SOMENTE (SES)'!F176+'[2]ECONOMIAS SOMENTE (SAA)'!F176+'[2]ECONOMIAS SAA E SES'!F176</f>
        <v>1089</v>
      </c>
      <c r="G168" s="5">
        <f>'[2]ECONOMIAS SOMENTE (SES)'!G176+'[2]ECONOMIAS SOMENTE (SAA)'!G176+'[2]ECONOMIAS SAA E SES'!G176</f>
        <v>1165</v>
      </c>
      <c r="H168" s="5">
        <f>'[2]ECONOMIAS SOMENTE (SES)'!H176+'[2]ECONOMIAS SOMENTE (SAA)'!H176+'[2]ECONOMIAS SAA E SES'!H176</f>
        <v>1181</v>
      </c>
      <c r="J168" s="5">
        <f>'NUMERO DE ECONOMIAS SAA'!X168+'ECONOMIAS SOMENTE (SES)'!O168</f>
        <v>1193.7525821596244</v>
      </c>
      <c r="K168" s="5">
        <f>'NUMERO DE ECONOMIAS SAA'!Y168+'ECONOMIAS SOMENTE (SES)'!P168</f>
        <v>1205.9507042253522</v>
      </c>
      <c r="L168" s="5">
        <f>'NUMERO DE ECONOMIAS SAA'!Z168+'ECONOMIAS SOMENTE (SES)'!Q168</f>
        <v>1218.14882629108</v>
      </c>
      <c r="M168" s="5">
        <f>'NUMERO DE ECONOMIAS SAA'!AA168+'ECONOMIAS SOMENTE (SES)'!R168</f>
        <v>1229.2380281690143</v>
      </c>
    </row>
    <row r="169" spans="1:13" x14ac:dyDescent="0.25">
      <c r="A169" t="s">
        <v>150</v>
      </c>
      <c r="B169" s="1">
        <v>41</v>
      </c>
      <c r="C169" t="s">
        <v>390</v>
      </c>
      <c r="D169" s="14" t="s">
        <v>463</v>
      </c>
      <c r="E169" s="14" t="s">
        <v>458</v>
      </c>
      <c r="F169" s="5">
        <f>'[2]ECONOMIAS SOMENTE (SES)'!F177+'[2]ECONOMIAS SOMENTE (SAA)'!F177+'[2]ECONOMIAS SAA E SES'!F177</f>
        <v>3361</v>
      </c>
      <c r="G169" s="5">
        <f>'[2]ECONOMIAS SOMENTE (SES)'!G177+'[2]ECONOMIAS SOMENTE (SAA)'!G177+'[2]ECONOMIAS SAA E SES'!G177</f>
        <v>3427</v>
      </c>
      <c r="H169" s="5">
        <f>'[2]ECONOMIAS SOMENTE (SES)'!H177+'[2]ECONOMIAS SOMENTE (SAA)'!H177+'[2]ECONOMIAS SAA E SES'!H177</f>
        <v>3527</v>
      </c>
      <c r="J169" s="5">
        <f>'NUMERO DE ECONOMIAS SAA'!X169+'ECONOMIAS SOMENTE (SES)'!O169</f>
        <v>3564.7840955912652</v>
      </c>
      <c r="K169" s="5">
        <f>'NUMERO DE ECONOMIAS SAA'!Y169+'ECONOMIAS SOMENTE (SES)'!P169</f>
        <v>3601.5993682186513</v>
      </c>
      <c r="L169" s="5">
        <f>'NUMERO DE ECONOMIAS SAA'!Z169+'ECONOMIAS SOMENTE (SES)'!Q169</f>
        <v>3636.9614064002203</v>
      </c>
      <c r="M169" s="5">
        <f>'NUMERO DE ECONOMIAS SAA'!AA169+'ECONOMIAS SOMENTE (SES)'!R169</f>
        <v>3671.3546216179097</v>
      </c>
    </row>
    <row r="170" spans="1:13" x14ac:dyDescent="0.25">
      <c r="A170" t="s">
        <v>151</v>
      </c>
      <c r="B170" s="1">
        <v>211</v>
      </c>
      <c r="C170" t="s">
        <v>391</v>
      </c>
      <c r="D170" s="14" t="s">
        <v>463</v>
      </c>
      <c r="E170" s="14" t="s">
        <v>458</v>
      </c>
      <c r="F170" s="5">
        <f>'[2]ECONOMIAS SOMENTE (SES)'!F178+'[2]ECONOMIAS SOMENTE (SAA)'!F178+'[2]ECONOMIAS SAA E SES'!F178</f>
        <v>604</v>
      </c>
      <c r="G170" s="5">
        <f>'[2]ECONOMIAS SOMENTE (SES)'!G178+'[2]ECONOMIAS SOMENTE (SAA)'!G178+'[2]ECONOMIAS SAA E SES'!G178</f>
        <v>603</v>
      </c>
      <c r="H170" s="5">
        <f>'[2]ECONOMIAS SOMENTE (SES)'!H178+'[2]ECONOMIAS SOMENTE (SAA)'!H178+'[2]ECONOMIAS SAA E SES'!H178</f>
        <v>602</v>
      </c>
      <c r="J170" s="5">
        <f>'NUMERO DE ECONOMIAS SAA'!X170+'ECONOMIAS SOMENTE (SES)'!O170</f>
        <v>608.72914875322454</v>
      </c>
      <c r="K170" s="5">
        <f>'NUMERO DE ECONOMIAS SAA'!Y170+'ECONOMIAS SOMENTE (SES)'!P170</f>
        <v>614.9406706792779</v>
      </c>
      <c r="L170" s="5">
        <f>'NUMERO DE ECONOMIAS SAA'!Z170+'ECONOMIAS SOMENTE (SES)'!Q170</f>
        <v>620.63456577815998</v>
      </c>
      <c r="M170" s="5">
        <f>'NUMERO DE ECONOMIAS SAA'!AA170+'ECONOMIAS SOMENTE (SES)'!R170</f>
        <v>626.84608770421323</v>
      </c>
    </row>
    <row r="171" spans="1:13" x14ac:dyDescent="0.25">
      <c r="A171" t="s">
        <v>152</v>
      </c>
      <c r="B171" s="1">
        <v>15</v>
      </c>
      <c r="C171" t="s">
        <v>392</v>
      </c>
      <c r="D171" s="14" t="s">
        <v>465</v>
      </c>
      <c r="E171" s="14" t="s">
        <v>458</v>
      </c>
      <c r="F171" s="5">
        <f>'[2]ECONOMIAS SOMENTE (SES)'!F179+'[2]ECONOMIAS SOMENTE (SAA)'!F179+'[2]ECONOMIAS SAA E SES'!F179</f>
        <v>10917</v>
      </c>
      <c r="G171" s="5">
        <f>'[2]ECONOMIAS SOMENTE (SES)'!G179+'[2]ECONOMIAS SOMENTE (SAA)'!G179+'[2]ECONOMIAS SAA E SES'!G179</f>
        <v>11077</v>
      </c>
      <c r="H171" s="5">
        <f>'[2]ECONOMIAS SOMENTE (SES)'!H179+'[2]ECONOMIAS SOMENTE (SAA)'!H179+'[2]ECONOMIAS SAA E SES'!H179</f>
        <v>11297</v>
      </c>
      <c r="J171" s="5">
        <f>'NUMERO DE ECONOMIAS SAA'!X171+'ECONOMIAS SOMENTE (SES)'!O171</f>
        <v>11442.870231362469</v>
      </c>
      <c r="K171" s="5">
        <f>'NUMERO DE ECONOMIAS SAA'!Y171+'ECONOMIAS SOMENTE (SES)'!P171</f>
        <v>11560.907043701802</v>
      </c>
      <c r="L171" s="5">
        <f>'NUMERO DE ECONOMIAS SAA'!Z171+'ECONOMIAS SOMENTE (SES)'!Q171</f>
        <v>11674.977069408742</v>
      </c>
      <c r="M171" s="5">
        <f>'NUMERO DE ECONOMIAS SAA'!AA171+'ECONOMIAS SOMENTE (SES)'!R171</f>
        <v>11785.080308483293</v>
      </c>
    </row>
    <row r="172" spans="1:13" x14ac:dyDescent="0.25">
      <c r="A172" t="s">
        <v>153</v>
      </c>
      <c r="B172" s="1">
        <v>213</v>
      </c>
      <c r="C172" t="s">
        <v>393</v>
      </c>
      <c r="D172" s="14" t="s">
        <v>464</v>
      </c>
      <c r="E172" s="14" t="s">
        <v>460</v>
      </c>
      <c r="F172" s="5">
        <f>'[2]ECONOMIAS SOMENTE (SES)'!F180+'[2]ECONOMIAS SOMENTE (SAA)'!F180+'[2]ECONOMIAS SAA E SES'!F180</f>
        <v>4980</v>
      </c>
      <c r="G172" s="5">
        <f>'[2]ECONOMIAS SOMENTE (SES)'!G180+'[2]ECONOMIAS SOMENTE (SAA)'!G180+'[2]ECONOMIAS SAA E SES'!G180</f>
        <v>5103</v>
      </c>
      <c r="H172" s="5">
        <f>'[2]ECONOMIAS SOMENTE (SES)'!H180+'[2]ECONOMIAS SOMENTE (SAA)'!H180+'[2]ECONOMIAS SAA E SES'!H180</f>
        <v>5181</v>
      </c>
      <c r="J172" s="5">
        <f>'NUMERO DE ECONOMIAS SAA'!X172+'ECONOMIAS SOMENTE (SES)'!O172</f>
        <v>5236.526421901528</v>
      </c>
      <c r="K172" s="5">
        <f>'NUMERO DE ECONOMIAS SAA'!Y172+'ECONOMIAS SOMENTE (SES)'!P172</f>
        <v>5290.403544142614</v>
      </c>
      <c r="L172" s="5">
        <f>'NUMERO DE ECONOMIAS SAA'!Z172+'ECONOMIAS SOMENTE (SES)'!Q172</f>
        <v>5342.6313667232589</v>
      </c>
      <c r="M172" s="5">
        <f>'NUMERO DE ECONOMIAS SAA'!AA172+'ECONOMIAS SOMENTE (SES)'!R172</f>
        <v>5393.2098896434636</v>
      </c>
    </row>
    <row r="173" spans="1:13" x14ac:dyDescent="0.25">
      <c r="A173" t="s">
        <v>154</v>
      </c>
      <c r="B173" s="1">
        <v>111</v>
      </c>
      <c r="C173" t="s">
        <v>394</v>
      </c>
      <c r="D173" s="14" t="s">
        <v>465</v>
      </c>
      <c r="E173" s="14" t="s">
        <v>458</v>
      </c>
      <c r="F173" s="5">
        <f>'[2]ECONOMIAS SOMENTE (SES)'!F181+'[2]ECONOMIAS SOMENTE (SAA)'!F181+'[2]ECONOMIAS SAA E SES'!F181</f>
        <v>10432</v>
      </c>
      <c r="G173" s="5">
        <f>'[2]ECONOMIAS SOMENTE (SES)'!G181+'[2]ECONOMIAS SOMENTE (SAA)'!G181+'[2]ECONOMIAS SAA E SES'!G181</f>
        <v>10600</v>
      </c>
      <c r="H173" s="5">
        <f>'[2]ECONOMIAS SOMENTE (SES)'!H181+'[2]ECONOMIAS SOMENTE (SAA)'!H181+'[2]ECONOMIAS SAA E SES'!H181</f>
        <v>10707</v>
      </c>
      <c r="J173" s="5">
        <f>'NUMERO DE ECONOMIAS SAA'!X173+'ECONOMIAS SOMENTE (SES)'!O173</f>
        <v>10821.846691621711</v>
      </c>
      <c r="K173" s="5">
        <f>'NUMERO DE ECONOMIAS SAA'!Y173+'ECONOMIAS SOMENTE (SES)'!P173</f>
        <v>10933.159638885831</v>
      </c>
      <c r="L173" s="5">
        <f>'NUMERO DE ECONOMIAS SAA'!Z173+'ECONOMIAS SOMENTE (SES)'!Q173</f>
        <v>11040.938841792362</v>
      </c>
      <c r="M173" s="5">
        <f>'NUMERO DE ECONOMIAS SAA'!AA173+'ECONOMIAS SOMENTE (SES)'!R173</f>
        <v>11145.1843003413</v>
      </c>
    </row>
    <row r="174" spans="1:13" x14ac:dyDescent="0.25">
      <c r="A174" t="s">
        <v>155</v>
      </c>
      <c r="B174" s="1">
        <v>22</v>
      </c>
      <c r="C174" t="s">
        <v>395</v>
      </c>
      <c r="D174" s="14" t="s">
        <v>463</v>
      </c>
      <c r="E174" s="14" t="s">
        <v>459</v>
      </c>
      <c r="F174" s="5">
        <f>'[2]ECONOMIAS SOMENTE (SES)'!F182+'[2]ECONOMIAS SOMENTE (SAA)'!F182+'[2]ECONOMIAS SAA E SES'!F182</f>
        <v>15253</v>
      </c>
      <c r="G174" s="5">
        <f>'[2]ECONOMIAS SOMENTE (SES)'!G182+'[2]ECONOMIAS SOMENTE (SAA)'!G182+'[2]ECONOMIAS SAA E SES'!G182</f>
        <v>15490</v>
      </c>
      <c r="H174" s="5">
        <f>'[2]ECONOMIAS SOMENTE (SES)'!H182+'[2]ECONOMIAS SOMENTE (SAA)'!H182+'[2]ECONOMIAS SAA E SES'!H182</f>
        <v>15751</v>
      </c>
      <c r="J174" s="5">
        <f>'NUMERO DE ECONOMIAS SAA'!X174+'ECONOMIAS SOMENTE (SES)'!O174</f>
        <v>15937.962404837244</v>
      </c>
      <c r="K174" s="5">
        <f>'NUMERO DE ECONOMIAS SAA'!Y174+'ECONOMIAS SOMENTE (SES)'!P174</f>
        <v>16120.013628246499</v>
      </c>
      <c r="L174" s="5">
        <f>'NUMERO DE ECONOMIAS SAA'!Z174+'ECONOMIAS SOMENTE (SES)'!Q174</f>
        <v>16297.662552084965</v>
      </c>
      <c r="M174" s="5">
        <f>'NUMERO DE ECONOMIAS SAA'!AA174+'ECONOMIAS SOMENTE (SES)'!R174</f>
        <v>16451.400294495441</v>
      </c>
    </row>
    <row r="175" spans="1:13" x14ac:dyDescent="0.25">
      <c r="A175" t="s">
        <v>156</v>
      </c>
      <c r="B175" s="1">
        <v>215</v>
      </c>
      <c r="C175" t="s">
        <v>396</v>
      </c>
      <c r="D175" s="14" t="s">
        <v>463</v>
      </c>
      <c r="E175" s="14" t="s">
        <v>459</v>
      </c>
      <c r="F175" s="5">
        <f>'[2]ECONOMIAS SOMENTE (SES)'!F183+'[2]ECONOMIAS SOMENTE (SAA)'!F183+'[2]ECONOMIAS SAA E SES'!F183</f>
        <v>42443</v>
      </c>
      <c r="G175" s="5">
        <f>'[2]ECONOMIAS SOMENTE (SES)'!G183+'[2]ECONOMIAS SOMENTE (SAA)'!G183+'[2]ECONOMIAS SAA E SES'!G183</f>
        <v>43422</v>
      </c>
      <c r="H175" s="5">
        <f>'[2]ECONOMIAS SOMENTE (SES)'!H183+'[2]ECONOMIAS SOMENTE (SAA)'!H183+'[2]ECONOMIAS SAA E SES'!H183</f>
        <v>44957</v>
      </c>
      <c r="J175" s="5">
        <f>'NUMERO DE ECONOMIAS SAA'!X175+'ECONOMIAS SOMENTE (SES)'!O175</f>
        <v>45439.442069961035</v>
      </c>
      <c r="K175" s="5">
        <f>'NUMERO DE ECONOMIAS SAA'!Y175+'ECONOMIAS SOMENTE (SES)'!P175</f>
        <v>45906.793438032502</v>
      </c>
      <c r="L175" s="5">
        <f>'NUMERO DE ECONOMIAS SAA'!Z175+'ECONOMIAS SOMENTE (SES)'!Q175</f>
        <v>46359.540901049535</v>
      </c>
      <c r="M175" s="5">
        <f>'NUMERO DE ECONOMIAS SAA'!AA175+'ECONOMIAS SOMENTE (SES)'!R175</f>
        <v>46796.710865341833</v>
      </c>
    </row>
    <row r="176" spans="1:13" x14ac:dyDescent="0.25">
      <c r="A176" t="s">
        <v>157</v>
      </c>
      <c r="B176" s="1">
        <v>12</v>
      </c>
      <c r="C176" t="s">
        <v>397</v>
      </c>
      <c r="D176" s="14" t="s">
        <v>464</v>
      </c>
      <c r="E176" s="14" t="s">
        <v>460</v>
      </c>
      <c r="F176" s="5">
        <f>'[2]ECONOMIAS SOMENTE (SES)'!F184+'[2]ECONOMIAS SOMENTE (SAA)'!F184+'[2]ECONOMIAS SAA E SES'!F184</f>
        <v>8356</v>
      </c>
      <c r="G176" s="5">
        <f>'[2]ECONOMIAS SOMENTE (SES)'!G184+'[2]ECONOMIAS SOMENTE (SAA)'!G184+'[2]ECONOMIAS SAA E SES'!G184</f>
        <v>8499</v>
      </c>
      <c r="H176" s="5">
        <f>'[2]ECONOMIAS SOMENTE (SES)'!H184+'[2]ECONOMIAS SOMENTE (SAA)'!H184+'[2]ECONOMIAS SAA E SES'!H184</f>
        <v>8663</v>
      </c>
      <c r="J176" s="5">
        <f>'NUMERO DE ECONOMIAS SAA'!X176+'ECONOMIAS SOMENTE (SES)'!O176</f>
        <v>8778.862427450731</v>
      </c>
      <c r="K176" s="5">
        <f>'NUMERO DE ECONOMIAS SAA'!Y176+'ECONOMIAS SOMENTE (SES)'!P176</f>
        <v>8869.5344728617893</v>
      </c>
      <c r="L176" s="5">
        <f>'NUMERO DE ECONOMIAS SAA'!Z176+'ECONOMIAS SOMENTE (SES)'!Q176</f>
        <v>8957.0161362331764</v>
      </c>
      <c r="M176" s="5">
        <f>'NUMERO DE ECONOMIAS SAA'!AA176+'ECONOMIAS SOMENTE (SES)'!R176</f>
        <v>9041.3708782447848</v>
      </c>
    </row>
    <row r="177" spans="1:13" x14ac:dyDescent="0.25">
      <c r="A177" t="s">
        <v>158</v>
      </c>
      <c r="B177" s="1">
        <v>73</v>
      </c>
      <c r="C177" t="s">
        <v>398</v>
      </c>
      <c r="D177" s="14" t="s">
        <v>463</v>
      </c>
      <c r="E177" s="14" t="s">
        <v>458</v>
      </c>
      <c r="F177" s="5">
        <f>'[2]ECONOMIAS SOMENTE (SES)'!F185+'[2]ECONOMIAS SOMENTE (SAA)'!F185+'[2]ECONOMIAS SAA E SES'!F185</f>
        <v>18751</v>
      </c>
      <c r="G177" s="5">
        <f>'[2]ECONOMIAS SOMENTE (SES)'!G185+'[2]ECONOMIAS SOMENTE (SAA)'!G185+'[2]ECONOMIAS SAA E SES'!G185</f>
        <v>19310</v>
      </c>
      <c r="H177" s="5">
        <f>'[2]ECONOMIAS SOMENTE (SES)'!H185+'[2]ECONOMIAS SOMENTE (SAA)'!H185+'[2]ECONOMIAS SAA E SES'!H185</f>
        <v>19683</v>
      </c>
      <c r="J177" s="5">
        <f>'NUMERO DE ECONOMIAS SAA'!X177+'ECONOMIAS SOMENTE (SES)'!O177</f>
        <v>19902.957653542158</v>
      </c>
      <c r="K177" s="5">
        <f>'NUMERO DE ECONOMIAS SAA'!Y177+'ECONOMIAS SOMENTE (SES)'!P177</f>
        <v>20107.358083774441</v>
      </c>
      <c r="L177" s="5">
        <f>'NUMERO DE ECONOMIAS SAA'!Z177+'ECONOMIAS SOMENTE (SES)'!Q177</f>
        <v>20305.669663790391</v>
      </c>
      <c r="M177" s="5">
        <f>'NUMERO DE ECONOMIAS SAA'!AA177+'ECONOMIAS SOMENTE (SES)'!R177</f>
        <v>20558.95564740289</v>
      </c>
    </row>
    <row r="178" spans="1:13" x14ac:dyDescent="0.25">
      <c r="A178" t="s">
        <v>159</v>
      </c>
      <c r="B178" s="1">
        <v>467</v>
      </c>
      <c r="C178" t="s">
        <v>399</v>
      </c>
      <c r="D178" s="14" t="s">
        <v>464</v>
      </c>
      <c r="E178" s="14" t="s">
        <v>460</v>
      </c>
      <c r="F178" s="5">
        <f>'[2]ECONOMIAS SOMENTE (SES)'!F186+'[2]ECONOMIAS SOMENTE (SAA)'!F186+'[2]ECONOMIAS SAA E SES'!F186</f>
        <v>1740</v>
      </c>
      <c r="G178" s="5">
        <f>'[2]ECONOMIAS SOMENTE (SES)'!G186+'[2]ECONOMIAS SOMENTE (SAA)'!G186+'[2]ECONOMIAS SAA E SES'!G186</f>
        <v>1794</v>
      </c>
      <c r="H178" s="5">
        <f>'[2]ECONOMIAS SOMENTE (SES)'!H186+'[2]ECONOMIAS SOMENTE (SAA)'!H186+'[2]ECONOMIAS SAA E SES'!H186</f>
        <v>1828</v>
      </c>
      <c r="J178" s="5">
        <f>'NUMERO DE ECONOMIAS SAA'!X178+'ECONOMIAS SOMENTE (SES)'!O178</f>
        <v>1847.6234516928157</v>
      </c>
      <c r="K178" s="5">
        <f>'NUMERO DE ECONOMIAS SAA'!Y178+'ECONOMIAS SOMENTE (SES)'!P178</f>
        <v>1866.2405725295898</v>
      </c>
      <c r="L178" s="5">
        <f>'NUMERO DE ECONOMIAS SAA'!Z178+'ECONOMIAS SOMENTE (SES)'!Q178</f>
        <v>1884.8576933663637</v>
      </c>
      <c r="M178" s="5">
        <f>'NUMERO DE ECONOMIAS SAA'!AA178+'ECONOMIAS SOMENTE (SES)'!R178</f>
        <v>1902.468483347096</v>
      </c>
    </row>
    <row r="179" spans="1:13" x14ac:dyDescent="0.25">
      <c r="A179" t="s">
        <v>160</v>
      </c>
      <c r="B179" s="1">
        <v>218</v>
      </c>
      <c r="C179" t="s">
        <v>400</v>
      </c>
      <c r="D179" s="14" t="s">
        <v>464</v>
      </c>
      <c r="E179" s="14" t="s">
        <v>460</v>
      </c>
      <c r="F179" s="5">
        <f>'[2]ECONOMIAS SOMENTE (SES)'!F187+'[2]ECONOMIAS SOMENTE (SAA)'!F187+'[2]ECONOMIAS SAA E SES'!F187</f>
        <v>1510</v>
      </c>
      <c r="G179" s="5">
        <f>'[2]ECONOMIAS SOMENTE (SES)'!G187+'[2]ECONOMIAS SOMENTE (SAA)'!G187+'[2]ECONOMIAS SAA E SES'!G187</f>
        <v>1527</v>
      </c>
      <c r="H179" s="5">
        <f>'[2]ECONOMIAS SOMENTE (SES)'!H187+'[2]ECONOMIAS SOMENTE (SAA)'!H187+'[2]ECONOMIAS SAA E SES'!H187</f>
        <v>1554</v>
      </c>
      <c r="J179" s="5">
        <f>'NUMERO DE ECONOMIAS SAA'!X179+'ECONOMIAS SOMENTE (SES)'!O179</f>
        <v>1570.7713717693839</v>
      </c>
      <c r="K179" s="5">
        <f>'NUMERO DE ECONOMIAS SAA'!Y179+'ECONOMIAS SOMENTE (SES)'!P179</f>
        <v>1587.1013916500995</v>
      </c>
      <c r="L179" s="5">
        <f>'NUMERO DE ECONOMIAS SAA'!Z179+'ECONOMIAS SOMENTE (SES)'!Q179</f>
        <v>1602.548707753479</v>
      </c>
      <c r="M179" s="5">
        <f>'NUMERO DE ECONOMIAS SAA'!AA179+'ECONOMIAS SOMENTE (SES)'!R179</f>
        <v>1617.5546719681906</v>
      </c>
    </row>
    <row r="180" spans="1:13" x14ac:dyDescent="0.25">
      <c r="A180" t="s">
        <v>161</v>
      </c>
      <c r="B180" s="1">
        <v>33</v>
      </c>
      <c r="C180" t="s">
        <v>401</v>
      </c>
      <c r="D180" s="14" t="s">
        <v>463</v>
      </c>
      <c r="E180" s="14" t="s">
        <v>459</v>
      </c>
      <c r="F180" s="5">
        <f>'[2]ECONOMIAS SOMENTE (SES)'!F188+'[2]ECONOMIAS SOMENTE (SAA)'!F188+'[2]ECONOMIAS SAA E SES'!F188</f>
        <v>13164</v>
      </c>
      <c r="G180" s="5">
        <f>'[2]ECONOMIAS SOMENTE (SES)'!G188+'[2]ECONOMIAS SOMENTE (SAA)'!G188+'[2]ECONOMIAS SAA E SES'!G188</f>
        <v>13875</v>
      </c>
      <c r="H180" s="5">
        <f>'[2]ECONOMIAS SOMENTE (SES)'!H188+'[2]ECONOMIAS SOMENTE (SAA)'!H188+'[2]ECONOMIAS SAA E SES'!H188</f>
        <v>14273</v>
      </c>
      <c r="J180" s="5">
        <f>'NUMERO DE ECONOMIAS SAA'!X180+'ECONOMIAS SOMENTE (SES)'!O180</f>
        <v>14428.776694506372</v>
      </c>
      <c r="K180" s="5">
        <f>'NUMERO DE ECONOMIAS SAA'!Y180+'ECONOMIAS SOMENTE (SES)'!P180</f>
        <v>14577.283232955113</v>
      </c>
      <c r="L180" s="5">
        <f>'NUMERO DE ECONOMIAS SAA'!Z180+'ECONOMIAS SOMENTE (SES)'!Q180</f>
        <v>14721.570691777859</v>
      </c>
      <c r="M180" s="5">
        <f>'NUMERO DE ECONOMIAS SAA'!AA180+'ECONOMIAS SOMENTE (SES)'!R180</f>
        <v>14860.587994542973</v>
      </c>
    </row>
    <row r="181" spans="1:13" x14ac:dyDescent="0.25">
      <c r="A181" t="s">
        <v>162</v>
      </c>
      <c r="B181" s="1">
        <v>252</v>
      </c>
      <c r="C181" t="s">
        <v>402</v>
      </c>
      <c r="D181" s="14" t="s">
        <v>465</v>
      </c>
      <c r="E181" s="14" t="s">
        <v>458</v>
      </c>
      <c r="F181" s="5">
        <f>'[2]ECONOMIAS SOMENTE (SES)'!F189+'[2]ECONOMIAS SOMENTE (SAA)'!F189+'[2]ECONOMIAS SAA E SES'!F189</f>
        <v>1319</v>
      </c>
      <c r="G181" s="5">
        <f>'[2]ECONOMIAS SOMENTE (SES)'!G189+'[2]ECONOMIAS SOMENTE (SAA)'!G189+'[2]ECONOMIAS SAA E SES'!G189</f>
        <v>1328</v>
      </c>
      <c r="H181" s="5">
        <f>'[2]ECONOMIAS SOMENTE (SES)'!H189+'[2]ECONOMIAS SOMENTE (SAA)'!H189+'[2]ECONOMIAS SAA E SES'!H189</f>
        <v>1350</v>
      </c>
      <c r="J181" s="5">
        <f>'NUMERO DE ECONOMIAS SAA'!X181+'ECONOMIAS SOMENTE (SES)'!O181</f>
        <v>1364.1020490156691</v>
      </c>
      <c r="K181" s="5">
        <f>'NUMERO DE ECONOMIAS SAA'!Y181+'ECONOMIAS SOMENTE (SES)'!P181</f>
        <v>1378.2040980313382</v>
      </c>
      <c r="L181" s="5">
        <f>'NUMERO DE ECONOMIAS SAA'!Z181+'ECONOMIAS SOMENTE (SES)'!Q181</f>
        <v>1391.7637605464045</v>
      </c>
      <c r="M181" s="5">
        <f>'NUMERO DE ECONOMIAS SAA'!AA181+'ECONOMIAS SOMENTE (SES)'!R181</f>
        <v>1404.781036560868</v>
      </c>
    </row>
    <row r="182" spans="1:13" x14ac:dyDescent="0.25">
      <c r="A182" t="s">
        <v>163</v>
      </c>
      <c r="B182" s="1">
        <v>11</v>
      </c>
      <c r="C182" t="s">
        <v>403</v>
      </c>
      <c r="D182" s="14" t="s">
        <v>464</v>
      </c>
      <c r="E182" s="14" t="s">
        <v>460</v>
      </c>
      <c r="F182" s="5">
        <f>'[2]ECONOMIAS SOMENTE (SES)'!F190+'[2]ECONOMIAS SOMENTE (SAA)'!F190+'[2]ECONOMIAS SAA E SES'!F190</f>
        <v>20045</v>
      </c>
      <c r="G182" s="5">
        <f>'[2]ECONOMIAS SOMENTE (SES)'!G190+'[2]ECONOMIAS SOMENTE (SAA)'!G190+'[2]ECONOMIAS SAA E SES'!G190</f>
        <v>20422</v>
      </c>
      <c r="H182" s="5">
        <f>'[2]ECONOMIAS SOMENTE (SES)'!H190+'[2]ECONOMIAS SOMENTE (SAA)'!H190+'[2]ECONOMIAS SAA E SES'!H190</f>
        <v>20718</v>
      </c>
      <c r="J182" s="5">
        <f>'NUMERO DE ECONOMIAS SAA'!X182+'ECONOMIAS SOMENTE (SES)'!O182</f>
        <v>20970.763568348975</v>
      </c>
      <c r="K182" s="5">
        <f>'NUMERO DE ECONOMIAS SAA'!Y182+'ECONOMIAS SOMENTE (SES)'!P182</f>
        <v>21186.928142700144</v>
      </c>
      <c r="L182" s="5">
        <f>'NUMERO DE ECONOMIAS SAA'!Z182+'ECONOMIAS SOMENTE (SES)'!Q182</f>
        <v>21395.293938625411</v>
      </c>
      <c r="M182" s="5">
        <f>'NUMERO DE ECONOMIAS SAA'!AA182+'ECONOMIAS SOMENTE (SES)'!R182</f>
        <v>21597.260884267474</v>
      </c>
    </row>
    <row r="183" spans="1:13" x14ac:dyDescent="0.25">
      <c r="A183" t="s">
        <v>164</v>
      </c>
      <c r="B183" s="1">
        <v>129</v>
      </c>
      <c r="C183" t="s">
        <v>404</v>
      </c>
      <c r="D183" s="14" t="s">
        <v>463</v>
      </c>
      <c r="E183" s="14" t="s">
        <v>458</v>
      </c>
      <c r="F183" s="5">
        <f>'[2]ECONOMIAS SOMENTE (SES)'!F191+'[2]ECONOMIAS SOMENTE (SAA)'!F191+'[2]ECONOMIAS SAA E SES'!F191</f>
        <v>5528</v>
      </c>
      <c r="G183" s="5">
        <f>'[2]ECONOMIAS SOMENTE (SES)'!G191+'[2]ECONOMIAS SOMENTE (SAA)'!G191+'[2]ECONOMIAS SAA E SES'!G191</f>
        <v>5649</v>
      </c>
      <c r="H183" s="5">
        <f>'[2]ECONOMIAS SOMENTE (SES)'!H191+'[2]ECONOMIAS SOMENTE (SAA)'!H191+'[2]ECONOMIAS SAA E SES'!H191</f>
        <v>5756</v>
      </c>
      <c r="J183" s="5">
        <f>'NUMERO DE ECONOMIAS SAA'!X183+'ECONOMIAS SOMENTE (SES)'!O183</f>
        <v>5817.5894087776569</v>
      </c>
      <c r="K183" s="5">
        <f>'NUMERO DE ECONOMIAS SAA'!Y183+'ECONOMIAS SOMENTE (SES)'!P183</f>
        <v>5877.6129851287633</v>
      </c>
      <c r="L183" s="5">
        <f>'NUMERO DE ECONOMIAS SAA'!Z183+'ECONOMIAS SOMENTE (SES)'!Q183</f>
        <v>5935.5487849111341</v>
      </c>
      <c r="M183" s="5">
        <f>'NUMERO DE ECONOMIAS SAA'!AA183+'ECONOMIAS SOMENTE (SES)'!R183</f>
        <v>5991.3968081247731</v>
      </c>
    </row>
    <row r="184" spans="1:13" x14ac:dyDescent="0.25">
      <c r="A184" t="s">
        <v>165</v>
      </c>
      <c r="B184" s="1">
        <v>80</v>
      </c>
      <c r="C184" t="s">
        <v>405</v>
      </c>
      <c r="D184" s="14" t="s">
        <v>465</v>
      </c>
      <c r="E184" s="14" t="s">
        <v>458</v>
      </c>
      <c r="F184" s="5">
        <f>'[2]ECONOMIAS SOMENTE (SES)'!F192+'[2]ECONOMIAS SOMENTE (SAA)'!F192+'[2]ECONOMIAS SAA E SES'!F192</f>
        <v>1971</v>
      </c>
      <c r="G184" s="5">
        <f>'[2]ECONOMIAS SOMENTE (SES)'!G192+'[2]ECONOMIAS SOMENTE (SAA)'!G192+'[2]ECONOMIAS SAA E SES'!G192</f>
        <v>1984</v>
      </c>
      <c r="H184" s="5">
        <f>'[2]ECONOMIAS SOMENTE (SES)'!H192+'[2]ECONOMIAS SOMENTE (SAA)'!H192+'[2]ECONOMIAS SAA E SES'!H192</f>
        <v>1976</v>
      </c>
      <c r="J184" s="5">
        <f>'NUMERO DE ECONOMIAS SAA'!X184+'ECONOMIAS SOMENTE (SES)'!O184</f>
        <v>1997.2564543889848</v>
      </c>
      <c r="K184" s="5">
        <f>'NUMERO DE ECONOMIAS SAA'!Y184+'ECONOMIAS SOMENTE (SES)'!P184</f>
        <v>2017.6626506024099</v>
      </c>
      <c r="L184" s="5">
        <f>'NUMERO DE ECONOMIAS SAA'!Z184+'ECONOMIAS SOMENTE (SES)'!Q184</f>
        <v>2037.6437177280557</v>
      </c>
      <c r="M184" s="5">
        <f>'NUMERO DE ECONOMIAS SAA'!AA184+'ECONOMIAS SOMENTE (SES)'!R184</f>
        <v>2056.7745266781417</v>
      </c>
    </row>
    <row r="185" spans="1:13" x14ac:dyDescent="0.25">
      <c r="A185" t="s">
        <v>166</v>
      </c>
      <c r="B185" s="1">
        <v>10</v>
      </c>
      <c r="C185" t="s">
        <v>210</v>
      </c>
      <c r="D185" s="14" t="s">
        <v>464</v>
      </c>
      <c r="E185" s="14" t="s">
        <v>460</v>
      </c>
      <c r="F185" s="5">
        <f>'[2]ECONOMIAS SOMENTE (SES)'!F193+'[2]ECONOMIAS SOMENTE (SAA)'!F193+'[2]ECONOMIAS SAA E SES'!F193</f>
        <v>87813</v>
      </c>
      <c r="G185" s="5">
        <f>'[2]ECONOMIAS SOMENTE (SES)'!G193+'[2]ECONOMIAS SOMENTE (SAA)'!G193+'[2]ECONOMIAS SAA E SES'!G193</f>
        <v>91044</v>
      </c>
      <c r="H185" s="5">
        <f>'[2]ECONOMIAS SOMENTE (SES)'!H193+'[2]ECONOMIAS SOMENTE (SAA)'!H193+'[2]ECONOMIAS SAA E SES'!H193</f>
        <v>94663</v>
      </c>
      <c r="J185" s="5">
        <f>'NUMERO DE ECONOMIAS SAA'!X185+'ECONOMIAS SOMENTE (SES)'!O185</f>
        <v>95732.969281974816</v>
      </c>
      <c r="K185" s="5">
        <f>'NUMERO DE ECONOMIAS SAA'!Y185+'ECONOMIAS SOMENTE (SES)'!P185</f>
        <v>96717.711732482727</v>
      </c>
      <c r="L185" s="5">
        <f>'NUMERO DE ECONOMIAS SAA'!Z185+'ECONOMIAS SOMENTE (SES)'!Q185</f>
        <v>97671.619907776549</v>
      </c>
      <c r="M185" s="5">
        <f>'NUMERO DE ECONOMIAS SAA'!AA185+'ECONOMIAS SOMENTE (SES)'!R185</f>
        <v>98592.516139097832</v>
      </c>
    </row>
    <row r="186" spans="1:13" x14ac:dyDescent="0.25">
      <c r="A186" t="s">
        <v>167</v>
      </c>
      <c r="B186" s="1">
        <v>53</v>
      </c>
      <c r="C186" t="s">
        <v>406</v>
      </c>
      <c r="D186" s="14" t="s">
        <v>463</v>
      </c>
      <c r="E186" s="14" t="s">
        <v>458</v>
      </c>
      <c r="F186" s="5">
        <f>'[2]ECONOMIAS SOMENTE (SES)'!F194+'[2]ECONOMIAS SOMENTE (SAA)'!F194+'[2]ECONOMIAS SAA E SES'!F194</f>
        <v>8758</v>
      </c>
      <c r="G186" s="5">
        <f>'[2]ECONOMIAS SOMENTE (SES)'!G194+'[2]ECONOMIAS SOMENTE (SAA)'!G194+'[2]ECONOMIAS SAA E SES'!G194</f>
        <v>8868</v>
      </c>
      <c r="H186" s="5">
        <f>'[2]ECONOMIAS SOMENTE (SES)'!H194+'[2]ECONOMIAS SOMENTE (SAA)'!H194+'[2]ECONOMIAS SAA E SES'!H194</f>
        <v>9034</v>
      </c>
      <c r="J186" s="5">
        <f>'NUMERO DE ECONOMIAS SAA'!X186+'ECONOMIAS SOMENTE (SES)'!O186</f>
        <v>9130.2665799739934</v>
      </c>
      <c r="K186" s="5">
        <f>'NUMERO DE ECONOMIAS SAA'!Y186+'ECONOMIAS SOMENTE (SES)'!P186</f>
        <v>9224.6462938881668</v>
      </c>
      <c r="L186" s="5">
        <f>'NUMERO DE ECONOMIAS SAA'!Z186+'ECONOMIAS SOMENTE (SES)'!Q186</f>
        <v>9315.1391417425239</v>
      </c>
      <c r="M186" s="5">
        <f>'NUMERO DE ECONOMIAS SAA'!AA186+'ECONOMIAS SOMENTE (SES)'!R186</f>
        <v>9403.2639791937581</v>
      </c>
    </row>
    <row r="187" spans="1:13" x14ac:dyDescent="0.25">
      <c r="A187" t="s">
        <v>168</v>
      </c>
      <c r="B187" s="1">
        <v>99</v>
      </c>
      <c r="C187" t="s">
        <v>407</v>
      </c>
      <c r="D187" s="14" t="s">
        <v>463</v>
      </c>
      <c r="E187" s="14" t="s">
        <v>460</v>
      </c>
      <c r="F187" s="5">
        <f>'[2]ECONOMIAS SOMENTE (SES)'!F195+'[2]ECONOMIAS SOMENTE (SAA)'!F195+'[2]ECONOMIAS SAA E SES'!F195</f>
        <v>4108</v>
      </c>
      <c r="G187" s="5">
        <f>'[2]ECONOMIAS SOMENTE (SES)'!G195+'[2]ECONOMIAS SOMENTE (SAA)'!G195+'[2]ECONOMIAS SAA E SES'!G195</f>
        <v>4206</v>
      </c>
      <c r="H187" s="5">
        <f>'[2]ECONOMIAS SOMENTE (SES)'!H195+'[2]ECONOMIAS SOMENTE (SAA)'!H195+'[2]ECONOMIAS SAA E SES'!H195</f>
        <v>4313</v>
      </c>
      <c r="J187" s="5">
        <f>'NUMERO DE ECONOMIAS SAA'!X187+'ECONOMIAS SOMENTE (SES)'!O187</f>
        <v>4358.7066486972144</v>
      </c>
      <c r="K187" s="5">
        <f>'NUMERO DE ECONOMIAS SAA'!Y187+'ECONOMIAS SOMENTE (SES)'!P187</f>
        <v>4403.7695417789755</v>
      </c>
      <c r="L187" s="5">
        <f>'NUMERO DE ECONOMIAS SAA'!Z187+'ECONOMIAS SOMENTE (SES)'!Q187</f>
        <v>4446.9011680143749</v>
      </c>
      <c r="M187" s="5">
        <f>'NUMERO DE ECONOMIAS SAA'!AA187+'ECONOMIAS SOMENTE (SES)'!R187</f>
        <v>4601.2254042619479</v>
      </c>
    </row>
    <row r="188" spans="1:13" x14ac:dyDescent="0.25">
      <c r="A188" t="s">
        <v>169</v>
      </c>
      <c r="B188" s="1">
        <v>127</v>
      </c>
      <c r="C188" t="s">
        <v>408</v>
      </c>
      <c r="D188" s="14" t="s">
        <v>463</v>
      </c>
      <c r="E188" s="14" t="s">
        <v>458</v>
      </c>
      <c r="F188" s="5">
        <f>'[2]ECONOMIAS SOMENTE (SES)'!F196+'[2]ECONOMIAS SOMENTE (SAA)'!F196+'[2]ECONOMIAS SAA E SES'!F196</f>
        <v>2743</v>
      </c>
      <c r="G188" s="5">
        <f>'[2]ECONOMIAS SOMENTE (SES)'!G196+'[2]ECONOMIAS SOMENTE (SAA)'!G196+'[2]ECONOMIAS SAA E SES'!G196</f>
        <v>2813</v>
      </c>
      <c r="H188" s="5">
        <f>'[2]ECONOMIAS SOMENTE (SES)'!H196+'[2]ECONOMIAS SOMENTE (SAA)'!H196+'[2]ECONOMIAS SAA E SES'!H196</f>
        <v>2862</v>
      </c>
      <c r="J188" s="5">
        <f>'NUMERO DE ECONOMIAS SAA'!X188+'ECONOMIAS SOMENTE (SES)'!O188</f>
        <v>2892.5663577823148</v>
      </c>
      <c r="K188" s="5">
        <f>'NUMERO DE ECONOMIAS SAA'!Y188+'ECONOMIAS SOMENTE (SES)'!P188</f>
        <v>2922.2337050416213</v>
      </c>
      <c r="L188" s="5">
        <f>'NUMERO DE ECONOMIAS SAA'!Z188+'ECONOMIAS SOMENTE (SES)'!Q188</f>
        <v>2951.0020417779174</v>
      </c>
      <c r="M188" s="5">
        <f>'NUMERO DE ECONOMIAS SAA'!AA188+'ECONOMIAS SOMENTE (SES)'!R188</f>
        <v>2978.8713679912044</v>
      </c>
    </row>
    <row r="189" spans="1:13" x14ac:dyDescent="0.25">
      <c r="A189" t="s">
        <v>170</v>
      </c>
      <c r="B189" s="1">
        <v>219</v>
      </c>
      <c r="C189" t="s">
        <v>409</v>
      </c>
      <c r="D189" s="14" t="s">
        <v>463</v>
      </c>
      <c r="E189" s="14" t="s">
        <v>459</v>
      </c>
      <c r="F189" s="5">
        <f>'[2]ECONOMIAS SOMENTE (SES)'!F197+'[2]ECONOMIAS SOMENTE (SAA)'!F197+'[2]ECONOMIAS SAA E SES'!F197</f>
        <v>812</v>
      </c>
      <c r="G189" s="5">
        <f>'[2]ECONOMIAS SOMENTE (SES)'!G197+'[2]ECONOMIAS SOMENTE (SAA)'!G197+'[2]ECONOMIAS SAA E SES'!G197</f>
        <v>823</v>
      </c>
      <c r="H189" s="5">
        <f>'[2]ECONOMIAS SOMENTE (SES)'!H197+'[2]ECONOMIAS SOMENTE (SAA)'!H197+'[2]ECONOMIAS SAA E SES'!H197</f>
        <v>856</v>
      </c>
      <c r="J189" s="5">
        <f>'NUMERO DE ECONOMIAS SAA'!X189+'ECONOMIAS SOMENTE (SES)'!O189</f>
        <v>865.32277227722773</v>
      </c>
      <c r="K189" s="5">
        <f>'NUMERO DE ECONOMIAS SAA'!Y189+'ECONOMIAS SOMENTE (SES)'!P189</f>
        <v>874.64554455445534</v>
      </c>
      <c r="L189" s="5">
        <f>'NUMERO DE ECONOMIAS SAA'!Z189+'ECONOMIAS SOMENTE (SES)'!Q189</f>
        <v>883.12079207920783</v>
      </c>
      <c r="M189" s="5">
        <f>'NUMERO DE ECONOMIAS SAA'!AA189+'ECONOMIAS SOMENTE (SES)'!R189</f>
        <v>890.7485148514852</v>
      </c>
    </row>
    <row r="190" spans="1:13" x14ac:dyDescent="0.25">
      <c r="A190" t="s">
        <v>171</v>
      </c>
      <c r="B190" s="1">
        <v>272</v>
      </c>
      <c r="C190" t="s">
        <v>410</v>
      </c>
      <c r="D190" s="14" t="s">
        <v>464</v>
      </c>
      <c r="E190" s="14" t="s">
        <v>460</v>
      </c>
      <c r="F190" s="5">
        <f>'[2]ECONOMIAS SOMENTE (SES)'!F198+'[2]ECONOMIAS SOMENTE (SAA)'!F198+'[2]ECONOMIAS SAA E SES'!F198</f>
        <v>1919</v>
      </c>
      <c r="G190" s="5">
        <f>'[2]ECONOMIAS SOMENTE (SES)'!G198+'[2]ECONOMIAS SOMENTE (SAA)'!G198+'[2]ECONOMIAS SAA E SES'!G198</f>
        <v>1937</v>
      </c>
      <c r="H190" s="5">
        <f>'[2]ECONOMIAS SOMENTE (SES)'!H198+'[2]ECONOMIAS SOMENTE (SAA)'!H198+'[2]ECONOMIAS SAA E SES'!H198</f>
        <v>1952</v>
      </c>
      <c r="J190" s="5">
        <f>'NUMERO DE ECONOMIAS SAA'!X190+'ECONOMIAS SOMENTE (SES)'!O190</f>
        <v>1972.8191126279862</v>
      </c>
      <c r="K190" s="5">
        <f>'NUMERO DE ECONOMIAS SAA'!Y190+'ECONOMIAS SOMENTE (SES)'!P190</f>
        <v>1993.2218430034129</v>
      </c>
      <c r="L190" s="5">
        <f>'NUMERO DE ECONOMIAS SAA'!Z190+'ECONOMIAS SOMENTE (SES)'!Q190</f>
        <v>2012.7918088737201</v>
      </c>
      <c r="M190" s="5">
        <f>'NUMERO DE ECONOMIAS SAA'!AA190+'ECONOMIAS SOMENTE (SES)'!R190</f>
        <v>2031.9453924914678</v>
      </c>
    </row>
    <row r="191" spans="1:13" x14ac:dyDescent="0.25">
      <c r="A191" t="s">
        <v>172</v>
      </c>
      <c r="B191" s="1">
        <v>9</v>
      </c>
      <c r="C191" t="s">
        <v>411</v>
      </c>
      <c r="D191" s="14" t="s">
        <v>464</v>
      </c>
      <c r="E191" s="14" t="s">
        <v>460</v>
      </c>
      <c r="F191" s="5">
        <f>'[2]ECONOMIAS SOMENTE (SES)'!F199+'[2]ECONOMIAS SOMENTE (SAA)'!F199+'[2]ECONOMIAS SAA E SES'!F199</f>
        <v>16941</v>
      </c>
      <c r="G191" s="5">
        <f>'[2]ECONOMIAS SOMENTE (SES)'!G199+'[2]ECONOMIAS SOMENTE (SAA)'!G199+'[2]ECONOMIAS SAA E SES'!G199</f>
        <v>17227</v>
      </c>
      <c r="H191" s="5">
        <f>'[2]ECONOMIAS SOMENTE (SES)'!H199+'[2]ECONOMIAS SOMENTE (SAA)'!H199+'[2]ECONOMIAS SAA E SES'!H199</f>
        <v>17851</v>
      </c>
      <c r="J191" s="5">
        <f>'NUMERO DE ECONOMIAS SAA'!X191+'ECONOMIAS SOMENTE (SES)'!O191</f>
        <v>18042.642461738847</v>
      </c>
      <c r="K191" s="5">
        <f>'NUMERO DE ECONOMIAS SAA'!Y191+'ECONOMIAS SOMENTE (SES)'!P191</f>
        <v>18228.226661323046</v>
      </c>
      <c r="L191" s="5">
        <f>'NUMERO DE ECONOMIAS SAA'!Z191+'ECONOMIAS SOMENTE (SES)'!Q191</f>
        <v>18407.185331763645</v>
      </c>
      <c r="M191" s="5">
        <f>'NUMERO DE ECONOMIAS SAA'!AA191+'ECONOMIAS SOMENTE (SES)'!R191</f>
        <v>18581.085740049595</v>
      </c>
    </row>
    <row r="192" spans="1:13" x14ac:dyDescent="0.25">
      <c r="A192" t="s">
        <v>173</v>
      </c>
      <c r="B192" s="1">
        <v>62</v>
      </c>
      <c r="C192" t="s">
        <v>412</v>
      </c>
      <c r="D192" s="14" t="s">
        <v>465</v>
      </c>
      <c r="E192" s="14" t="s">
        <v>458</v>
      </c>
      <c r="F192" s="5">
        <f>'[2]ECONOMIAS SOMENTE (SES)'!F200+'[2]ECONOMIAS SOMENTE (SAA)'!F200+'[2]ECONOMIAS SAA E SES'!F200</f>
        <v>1429</v>
      </c>
      <c r="G192" s="5">
        <f>'[2]ECONOMIAS SOMENTE (SES)'!G200+'[2]ECONOMIAS SOMENTE (SAA)'!G200+'[2]ECONOMIAS SAA E SES'!G200</f>
        <v>1426</v>
      </c>
      <c r="H192" s="5">
        <f>'[2]ECONOMIAS SOMENTE (SES)'!H200+'[2]ECONOMIAS SOMENTE (SAA)'!H200+'[2]ECONOMIAS SAA E SES'!H200</f>
        <v>1426</v>
      </c>
      <c r="J192" s="5">
        <f>'NUMERO DE ECONOMIAS SAA'!X192+'ECONOMIAS SOMENTE (SES)'!O192</f>
        <v>1441.8755730189916</v>
      </c>
      <c r="K192" s="5">
        <f>'NUMERO DE ECONOMIAS SAA'!Y192+'ECONOMIAS SOMENTE (SES)'!P192</f>
        <v>1455.8834315651607</v>
      </c>
      <c r="L192" s="5">
        <f>'NUMERO DE ECONOMIAS SAA'!Z192+'ECONOMIAS SOMENTE (SES)'!Q192</f>
        <v>1470.825147347741</v>
      </c>
      <c r="M192" s="5">
        <f>'NUMERO DE ECONOMIAS SAA'!AA192+'ECONOMIAS SOMENTE (SES)'!R192</f>
        <v>1483.8991486574987</v>
      </c>
    </row>
    <row r="193" spans="1:13" x14ac:dyDescent="0.25">
      <c r="A193" t="s">
        <v>174</v>
      </c>
      <c r="B193" s="1">
        <v>103</v>
      </c>
      <c r="C193" t="s">
        <v>413</v>
      </c>
      <c r="D193" s="14" t="s">
        <v>464</v>
      </c>
      <c r="E193" s="14" t="s">
        <v>460</v>
      </c>
      <c r="F193" s="5">
        <f>'[2]ECONOMIAS SOMENTE (SES)'!F201+'[2]ECONOMIAS SOMENTE (SAA)'!F201+'[2]ECONOMIAS SAA E SES'!F201</f>
        <v>3317</v>
      </c>
      <c r="G193" s="5">
        <f>'[2]ECONOMIAS SOMENTE (SES)'!G201+'[2]ECONOMIAS SOMENTE (SAA)'!G201+'[2]ECONOMIAS SAA E SES'!G201</f>
        <v>3297</v>
      </c>
      <c r="H193" s="5">
        <f>'[2]ECONOMIAS SOMENTE (SES)'!H201+'[2]ECONOMIAS SOMENTE (SAA)'!H201+'[2]ECONOMIAS SAA E SES'!H201</f>
        <v>3163</v>
      </c>
      <c r="J193" s="5">
        <f>'NUMERO DE ECONOMIAS SAA'!X193+'ECONOMIAS SOMENTE (SES)'!O193</f>
        <v>3197.0560125816596</v>
      </c>
      <c r="K193" s="5">
        <f>'NUMERO DE ECONOMIAS SAA'!Y193+'ECONOMIAS SOMENTE (SES)'!P193</f>
        <v>3229.9640696830393</v>
      </c>
      <c r="L193" s="5">
        <f>'NUMERO DE ECONOMIAS SAA'!Z193+'ECONOMIAS SOMENTE (SES)'!Q193</f>
        <v>3261.7241713041381</v>
      </c>
      <c r="M193" s="5">
        <f>'NUMERO DE ECONOMIAS SAA'!AA193+'ECONOMIAS SOMENTE (SES)'!R193</f>
        <v>3292.336317444956</v>
      </c>
    </row>
    <row r="194" spans="1:13" x14ac:dyDescent="0.25">
      <c r="A194" t="s">
        <v>175</v>
      </c>
      <c r="B194" s="1">
        <v>220</v>
      </c>
      <c r="C194" t="s">
        <v>414</v>
      </c>
      <c r="D194" s="14" t="s">
        <v>465</v>
      </c>
      <c r="E194" s="14" t="s">
        <v>458</v>
      </c>
      <c r="F194" s="5">
        <f>'[2]ECONOMIAS SOMENTE (SES)'!F202+'[2]ECONOMIAS SOMENTE (SAA)'!F202+'[2]ECONOMIAS SAA E SES'!F202</f>
        <v>1149</v>
      </c>
      <c r="G194" s="5">
        <f>'[2]ECONOMIAS SOMENTE (SES)'!G202+'[2]ECONOMIAS SOMENTE (SAA)'!G202+'[2]ECONOMIAS SAA E SES'!G202</f>
        <v>1152</v>
      </c>
      <c r="H194" s="5">
        <f>'[2]ECONOMIAS SOMENTE (SES)'!H202+'[2]ECONOMIAS SOMENTE (SAA)'!H202+'[2]ECONOMIAS SAA E SES'!H202</f>
        <v>1255</v>
      </c>
      <c r="J194" s="5">
        <f>'NUMERO DE ECONOMIAS SAA'!X194+'ECONOMIAS SOMENTE (SES)'!O194</f>
        <v>1268.8110047846892</v>
      </c>
      <c r="K194" s="5">
        <f>'NUMERO DE ECONOMIAS SAA'!Y194+'ECONOMIAS SOMENTE (SES)'!P194</f>
        <v>1281.421052631579</v>
      </c>
      <c r="L194" s="5">
        <f>'NUMERO DE ECONOMIAS SAA'!Z194+'ECONOMIAS SOMENTE (SES)'!Q194</f>
        <v>1294.0311004784689</v>
      </c>
      <c r="M194" s="5">
        <f>'NUMERO DE ECONOMIAS SAA'!AA194+'ECONOMIAS SOMENTE (SES)'!R194</f>
        <v>1306.6411483253589</v>
      </c>
    </row>
    <row r="195" spans="1:13" x14ac:dyDescent="0.25">
      <c r="A195" t="s">
        <v>176</v>
      </c>
      <c r="B195" s="1">
        <v>312</v>
      </c>
      <c r="C195" t="s">
        <v>415</v>
      </c>
      <c r="D195" s="14" t="s">
        <v>463</v>
      </c>
      <c r="E195" s="14" t="s">
        <v>459</v>
      </c>
      <c r="F195" s="5">
        <f>'[2]ECONOMIAS SOMENTE (SES)'!F203+'[2]ECONOMIAS SOMENTE (SAA)'!F203+'[2]ECONOMIAS SAA E SES'!F203</f>
        <v>1542</v>
      </c>
      <c r="G195" s="5">
        <f>'[2]ECONOMIAS SOMENTE (SES)'!G203+'[2]ECONOMIAS SOMENTE (SAA)'!G203+'[2]ECONOMIAS SAA E SES'!G203</f>
        <v>1570</v>
      </c>
      <c r="H195" s="5">
        <f>'[2]ECONOMIAS SOMENTE (SES)'!H203+'[2]ECONOMIAS SOMENTE (SAA)'!H203+'[2]ECONOMIAS SAA E SES'!H203</f>
        <v>1566</v>
      </c>
      <c r="J195" s="5">
        <f>'NUMERO DE ECONOMIAS SAA'!X195+'ECONOMIAS SOMENTE (SES)'!O195</f>
        <v>1583.0474750529179</v>
      </c>
      <c r="K195" s="5">
        <f>'NUMERO DE ECONOMIAS SAA'!Y195+'ECONOMIAS SOMENTE (SES)'!P195</f>
        <v>1599.1478681584517</v>
      </c>
      <c r="L195" s="5">
        <f>'NUMERO DE ECONOMIAS SAA'!Z195+'ECONOMIAS SOMENTE (SES)'!Q195</f>
        <v>1615.2482612639856</v>
      </c>
      <c r="M195" s="5">
        <f>'NUMERO DE ECONOMIAS SAA'!AA195+'ECONOMIAS SOMENTE (SES)'!R195</f>
        <v>1630.4015724221349</v>
      </c>
    </row>
    <row r="196" spans="1:13" x14ac:dyDescent="0.25">
      <c r="A196" t="s">
        <v>177</v>
      </c>
      <c r="B196" s="1">
        <v>222</v>
      </c>
      <c r="C196" t="s">
        <v>416</v>
      </c>
      <c r="D196" s="14" t="s">
        <v>463</v>
      </c>
      <c r="E196" s="14" t="s">
        <v>458</v>
      </c>
      <c r="F196" s="5">
        <f>'[2]ECONOMIAS SOMENTE (SES)'!F204+'[2]ECONOMIAS SOMENTE (SAA)'!F204+'[2]ECONOMIAS SAA E SES'!F204</f>
        <v>2486</v>
      </c>
      <c r="G196" s="5">
        <f>'[2]ECONOMIAS SOMENTE (SES)'!G204+'[2]ECONOMIAS SOMENTE (SAA)'!G204+'[2]ECONOMIAS SAA E SES'!G204</f>
        <v>2578</v>
      </c>
      <c r="H196" s="5">
        <f>'[2]ECONOMIAS SOMENTE (SES)'!H204+'[2]ECONOMIAS SOMENTE (SAA)'!H204+'[2]ECONOMIAS SAA E SES'!H204</f>
        <v>2675</v>
      </c>
      <c r="J196" s="5">
        <f>'NUMERO DE ECONOMIAS SAA'!X196+'ECONOMIAS SOMENTE (SES)'!O196</f>
        <v>2703.4685269305646</v>
      </c>
      <c r="K196" s="5">
        <f>'NUMERO DE ECONOMIAS SAA'!Y196+'ECONOMIAS SOMENTE (SES)'!P196</f>
        <v>2731.2426995457495</v>
      </c>
      <c r="L196" s="5">
        <f>'NUMERO DE ECONOMIAS SAA'!Z196+'ECONOMIAS SOMENTE (SES)'!Q196</f>
        <v>2758.3225178455546</v>
      </c>
      <c r="M196" s="5">
        <f>'NUMERO DE ECONOMIAS SAA'!AA196+'ECONOMIAS SOMENTE (SES)'!R196</f>
        <v>2784.3608046722902</v>
      </c>
    </row>
    <row r="197" spans="1:13" x14ac:dyDescent="0.25">
      <c r="A197" t="s">
        <v>178</v>
      </c>
      <c r="B197" s="1">
        <v>457</v>
      </c>
      <c r="C197" t="s">
        <v>211</v>
      </c>
      <c r="D197" s="14" t="s">
        <v>464</v>
      </c>
      <c r="E197" s="14" t="s">
        <v>460</v>
      </c>
      <c r="F197" s="5">
        <f>'[2]ECONOMIAS SOMENTE (SES)'!F205+'[2]ECONOMIAS SOMENTE (SAA)'!F205+'[2]ECONOMIAS SAA E SES'!F205</f>
        <v>1661</v>
      </c>
      <c r="G197" s="5">
        <f>'[2]ECONOMIAS SOMENTE (SES)'!G205+'[2]ECONOMIAS SOMENTE (SAA)'!G205+'[2]ECONOMIAS SAA E SES'!G205</f>
        <v>1677</v>
      </c>
      <c r="H197" s="5">
        <f>'[2]ECONOMIAS SOMENTE (SES)'!H205+'[2]ECONOMIAS SOMENTE (SAA)'!H205+'[2]ECONOMIAS SAA E SES'!H205</f>
        <v>1705</v>
      </c>
      <c r="J197" s="5">
        <f>'NUMERO DE ECONOMIAS SAA'!X197+'ECONOMIAS SOMENTE (SES)'!O197</f>
        <v>1723.4672544080606</v>
      </c>
      <c r="K197" s="5">
        <f>'NUMERO DE ECONOMIAS SAA'!Y197+'ECONOMIAS SOMENTE (SES)'!P197</f>
        <v>1741.0755667506298</v>
      </c>
      <c r="L197" s="5">
        <f>'NUMERO DE ECONOMIAS SAA'!Z197+'ECONOMIAS SOMENTE (SES)'!Q197</f>
        <v>1758.2544080604537</v>
      </c>
      <c r="M197" s="5">
        <f>'NUMERO DE ECONOMIAS SAA'!AA197+'ECONOMIAS SOMENTE (SES)'!R197</f>
        <v>1775.0037783375317</v>
      </c>
    </row>
    <row r="198" spans="1:13" x14ac:dyDescent="0.25">
      <c r="A198" t="s">
        <v>179</v>
      </c>
      <c r="B198" s="1">
        <v>290</v>
      </c>
      <c r="C198" t="s">
        <v>417</v>
      </c>
      <c r="D198" s="14" t="s">
        <v>463</v>
      </c>
      <c r="E198" s="14" t="s">
        <v>458</v>
      </c>
      <c r="F198" s="5">
        <f>'[2]ECONOMIAS SOMENTE (SES)'!F206+'[2]ECONOMIAS SOMENTE (SAA)'!F206+'[2]ECONOMIAS SAA E SES'!F206</f>
        <v>2943</v>
      </c>
      <c r="G198" s="5">
        <f>'[2]ECONOMIAS SOMENTE (SES)'!G206+'[2]ECONOMIAS SOMENTE (SAA)'!G206+'[2]ECONOMIAS SAA E SES'!G206</f>
        <v>3115</v>
      </c>
      <c r="H198" s="5">
        <f>'[2]ECONOMIAS SOMENTE (SES)'!H206+'[2]ECONOMIAS SOMENTE (SAA)'!H206+'[2]ECONOMIAS SAA E SES'!H206</f>
        <v>3230</v>
      </c>
      <c r="J198" s="5">
        <f>'NUMERO DE ECONOMIAS SAA'!X198+'ECONOMIAS SOMENTE (SES)'!O198</f>
        <v>3264.8638326137498</v>
      </c>
      <c r="K198" s="5">
        <f>'NUMERO DE ECONOMIAS SAA'!Y198+'ECONOMIAS SOMENTE (SES)'!P198</f>
        <v>3298.118565260711</v>
      </c>
      <c r="L198" s="5">
        <f>'NUMERO DE ECONOMIAS SAA'!Z198+'ECONOMIAS SOMENTE (SES)'!Q198</f>
        <v>3330.8369312520763</v>
      </c>
      <c r="M198" s="5">
        <f>'NUMERO DE ECONOMIAS SAA'!AA198+'ECONOMIAS SOMENTE (SES)'!R198</f>
        <v>3361.946197276653</v>
      </c>
    </row>
    <row r="199" spans="1:13" x14ac:dyDescent="0.25">
      <c r="A199" t="s">
        <v>180</v>
      </c>
      <c r="B199" s="1">
        <v>280</v>
      </c>
      <c r="C199" t="s">
        <v>418</v>
      </c>
      <c r="D199" s="14" t="s">
        <v>463</v>
      </c>
      <c r="E199" s="14" t="s">
        <v>459</v>
      </c>
      <c r="F199" s="5">
        <f>'[2]ECONOMIAS SOMENTE (SES)'!F207+'[2]ECONOMIAS SOMENTE (SAA)'!F207+'[2]ECONOMIAS SAA E SES'!F207</f>
        <v>24704</v>
      </c>
      <c r="G199" s="5">
        <f>'[2]ECONOMIAS SOMENTE (SES)'!G207+'[2]ECONOMIAS SOMENTE (SAA)'!G207+'[2]ECONOMIAS SAA E SES'!G207</f>
        <v>25318</v>
      </c>
      <c r="H199" s="5">
        <f>'[2]ECONOMIAS SOMENTE (SES)'!H207+'[2]ECONOMIAS SOMENTE (SAA)'!H207+'[2]ECONOMIAS SAA E SES'!H207</f>
        <v>26291</v>
      </c>
      <c r="J199" s="5">
        <f>'NUMERO DE ECONOMIAS SAA'!X199+'ECONOMIAS SOMENTE (SES)'!O199</f>
        <v>26626.453398044712</v>
      </c>
      <c r="K199" s="5">
        <f>'NUMERO DE ECONOMIAS SAA'!Y199+'ECONOMIAS SOMENTE (SES)'!P199</f>
        <v>26935.518723065979</v>
      </c>
      <c r="L199" s="5">
        <f>'NUMERO DE ECONOMIAS SAA'!Z199+'ECONOMIAS SOMENTE (SES)'!Q199</f>
        <v>27200.831276236691</v>
      </c>
      <c r="M199" s="5">
        <f>'NUMERO DE ECONOMIAS SAA'!AA199+'ECONOMIAS SOMENTE (SES)'!R199</f>
        <v>27457.026358729756</v>
      </c>
    </row>
    <row r="200" spans="1:13" x14ac:dyDescent="0.25">
      <c r="A200" t="s">
        <v>181</v>
      </c>
      <c r="B200" s="1">
        <v>223</v>
      </c>
      <c r="C200" t="s">
        <v>419</v>
      </c>
      <c r="D200" s="14" t="s">
        <v>463</v>
      </c>
      <c r="E200" s="14" t="s">
        <v>459</v>
      </c>
      <c r="F200" s="5">
        <f>'[2]ECONOMIAS SOMENTE (SES)'!F208+'[2]ECONOMIAS SOMENTE (SAA)'!F208+'[2]ECONOMIAS SAA E SES'!F208</f>
        <v>2661</v>
      </c>
      <c r="G200" s="5">
        <f>'[2]ECONOMIAS SOMENTE (SES)'!G208+'[2]ECONOMIAS SOMENTE (SAA)'!G208+'[2]ECONOMIAS SAA E SES'!G208</f>
        <v>2704</v>
      </c>
      <c r="H200" s="5">
        <f>'[2]ECONOMIAS SOMENTE (SES)'!H208+'[2]ECONOMIAS SOMENTE (SAA)'!H208+'[2]ECONOMIAS SAA E SES'!H208</f>
        <v>2750</v>
      </c>
      <c r="J200" s="5">
        <f>'NUMERO DE ECONOMIAS SAA'!X200+'ECONOMIAS SOMENTE (SES)'!O200</f>
        <v>2779.4573643410849</v>
      </c>
      <c r="K200" s="5">
        <f>'NUMERO DE ECONOMIAS SAA'!Y200+'ECONOMIAS SOMENTE (SES)'!P200</f>
        <v>2808.1395348837204</v>
      </c>
      <c r="L200" s="5">
        <f>'NUMERO DE ECONOMIAS SAA'!Z200+'ECONOMIAS SOMENTE (SES)'!Q200</f>
        <v>2835.6589147286818</v>
      </c>
      <c r="M200" s="5">
        <f>'NUMERO DE ECONOMIAS SAA'!AA200+'ECONOMIAS SOMENTE (SES)'!R200</f>
        <v>2862.4031007751937</v>
      </c>
    </row>
    <row r="201" spans="1:13" x14ac:dyDescent="0.25">
      <c r="A201" t="s">
        <v>182</v>
      </c>
      <c r="B201" s="1">
        <v>46</v>
      </c>
      <c r="C201" t="s">
        <v>420</v>
      </c>
      <c r="D201" s="14" t="s">
        <v>465</v>
      </c>
      <c r="E201" s="14" t="s">
        <v>458</v>
      </c>
      <c r="F201" s="5">
        <f>'[2]ECONOMIAS SOMENTE (SES)'!F209+'[2]ECONOMIAS SOMENTE (SAA)'!F209+'[2]ECONOMIAS SAA E SES'!F209</f>
        <v>2574</v>
      </c>
      <c r="G201" s="5">
        <f>'[2]ECONOMIAS SOMENTE (SES)'!G209+'[2]ECONOMIAS SOMENTE (SAA)'!G209+'[2]ECONOMIAS SAA E SES'!G209</f>
        <v>2606</v>
      </c>
      <c r="H201" s="5">
        <f>'[2]ECONOMIAS SOMENTE (SES)'!H209+'[2]ECONOMIAS SOMENTE (SAA)'!H209+'[2]ECONOMIAS SAA E SES'!H209</f>
        <v>2688</v>
      </c>
      <c r="J201" s="5">
        <f>'NUMERO DE ECONOMIAS SAA'!X201+'ECONOMIAS SOMENTE (SES)'!O201</f>
        <v>2717.2527206771456</v>
      </c>
      <c r="K201" s="5">
        <f>'NUMERO DE ECONOMIAS SAA'!Y201+'ECONOMIAS SOMENTE (SES)'!P201</f>
        <v>2744.8802902055618</v>
      </c>
      <c r="L201" s="5">
        <f>'NUMERO DE ECONOMIAS SAA'!Z201+'ECONOMIAS SOMENTE (SES)'!Q201</f>
        <v>2771.9661426844013</v>
      </c>
      <c r="M201" s="5">
        <f>'NUMERO DE ECONOMIAS SAA'!AA201+'ECONOMIAS SOMENTE (SES)'!R201</f>
        <v>2798.5102781136634</v>
      </c>
    </row>
    <row r="202" spans="1:13" x14ac:dyDescent="0.25">
      <c r="A202" t="s">
        <v>421</v>
      </c>
      <c r="B202" s="1">
        <v>224</v>
      </c>
      <c r="C202" t="s">
        <v>422</v>
      </c>
      <c r="D202" s="14" t="s">
        <v>463</v>
      </c>
      <c r="E202" s="14" t="s">
        <v>459</v>
      </c>
      <c r="F202" s="5">
        <f>'[2]ECONOMIAS SOMENTE (SES)'!F210+'[2]ECONOMIAS SOMENTE (SAA)'!F210+'[2]ECONOMIAS SAA E SES'!F210</f>
        <v>3630</v>
      </c>
      <c r="G202" s="5">
        <f>'[2]ECONOMIAS SOMENTE (SES)'!G210+'[2]ECONOMIAS SOMENTE (SAA)'!G210+'[2]ECONOMIAS SAA E SES'!G210</f>
        <v>3781</v>
      </c>
      <c r="H202" s="5">
        <f>'[2]ECONOMIAS SOMENTE (SES)'!H210+'[2]ECONOMIAS SOMENTE (SAA)'!H210+'[2]ECONOMIAS SAA E SES'!H210</f>
        <v>3925</v>
      </c>
      <c r="J202" s="5">
        <f>'NUMERO DE ECONOMIAS SAA'!X202+'ECONOMIAS SOMENTE (SES)'!O202</f>
        <v>3967.1022189504683</v>
      </c>
      <c r="K202" s="5">
        <f>'NUMERO DE ECONOMIAS SAA'!Y202+'ECONOMIAS SOMENTE (SES)'!P202</f>
        <v>4007.9661373435702</v>
      </c>
      <c r="L202" s="5">
        <f>'NUMERO DE ECONOMIAS SAA'!Z202+'ECONOMIAS SOMENTE (SES)'!Q202</f>
        <v>4047.1789883268493</v>
      </c>
      <c r="M202" s="5">
        <f>'NUMERO DE ECONOMIAS SAA'!AA202+'ECONOMIAS SOMENTE (SES)'!R202</f>
        <v>4085.5663056052167</v>
      </c>
    </row>
    <row r="203" spans="1:13" x14ac:dyDescent="0.25">
      <c r="A203" t="s">
        <v>183</v>
      </c>
      <c r="B203" s="1">
        <v>286</v>
      </c>
      <c r="C203" t="s">
        <v>423</v>
      </c>
      <c r="D203" s="14" t="s">
        <v>464</v>
      </c>
      <c r="E203" s="14" t="s">
        <v>460</v>
      </c>
      <c r="F203" s="5">
        <f>'[2]ECONOMIAS SOMENTE (SES)'!F211+'[2]ECONOMIAS SOMENTE (SAA)'!F211+'[2]ECONOMIAS SAA E SES'!F211</f>
        <v>866</v>
      </c>
      <c r="G203" s="5">
        <f>'[2]ECONOMIAS SOMENTE (SES)'!G211+'[2]ECONOMIAS SOMENTE (SAA)'!G211+'[2]ECONOMIAS SAA E SES'!G211</f>
        <v>872</v>
      </c>
      <c r="H203" s="5">
        <f>'[2]ECONOMIAS SOMENTE (SES)'!H211+'[2]ECONOMIAS SOMENTE (SAA)'!H211+'[2]ECONOMIAS SAA E SES'!H211</f>
        <v>880</v>
      </c>
      <c r="J203" s="5">
        <f>'NUMERO DE ECONOMIAS SAA'!X203+'ECONOMIAS SOMENTE (SES)'!O203</f>
        <v>889.50282485875721</v>
      </c>
      <c r="K203" s="5">
        <f>'NUMERO DE ECONOMIAS SAA'!Y203+'ECONOMIAS SOMENTE (SES)'!P203</f>
        <v>899.32687651331719</v>
      </c>
      <c r="L203" s="5">
        <f>'NUMERO DE ECONOMIAS SAA'!Z203+'ECONOMIAS SOMENTE (SES)'!Q203</f>
        <v>907.47215496368051</v>
      </c>
      <c r="M203" s="5">
        <f>'NUMERO DE ECONOMIAS SAA'!AA203+'ECONOMIAS SOMENTE (SES)'!R203</f>
        <v>915.6174334140436</v>
      </c>
    </row>
    <row r="204" spans="1:13" x14ac:dyDescent="0.25">
      <c r="A204" t="s">
        <v>184</v>
      </c>
      <c r="B204" s="1">
        <v>28</v>
      </c>
      <c r="C204" t="s">
        <v>424</v>
      </c>
      <c r="D204" s="14" t="s">
        <v>463</v>
      </c>
      <c r="E204" s="14" t="s">
        <v>460</v>
      </c>
      <c r="F204" s="5">
        <f>'[2]ECONOMIAS SOMENTE (SES)'!F212+'[2]ECONOMIAS SOMENTE (SAA)'!F212+'[2]ECONOMIAS SAA E SES'!F212</f>
        <v>17091</v>
      </c>
      <c r="G204" s="5">
        <f>'[2]ECONOMIAS SOMENTE (SES)'!G212+'[2]ECONOMIAS SOMENTE (SAA)'!G212+'[2]ECONOMIAS SAA E SES'!G212</f>
        <v>17493</v>
      </c>
      <c r="H204" s="5">
        <f>'[2]ECONOMIAS SOMENTE (SES)'!H212+'[2]ECONOMIAS SOMENTE (SAA)'!H212+'[2]ECONOMIAS SAA E SES'!H212</f>
        <v>17915</v>
      </c>
      <c r="J204" s="5">
        <f>'NUMERO DE ECONOMIAS SAA'!X204+'ECONOMIAS SOMENTE (SES)'!O204</f>
        <v>18106.548742818311</v>
      </c>
      <c r="K204" s="5">
        <f>'NUMERO DE ECONOMIAS SAA'!Y204+'ECONOMIAS SOMENTE (SES)'!P204</f>
        <v>18292.663804287389</v>
      </c>
      <c r="L204" s="5">
        <f>'NUMERO DE ECONOMIAS SAA'!Z204+'ECONOMIAS SOMENTE (SES)'!Q204</f>
        <v>18473.258448137389</v>
      </c>
      <c r="M204" s="5">
        <f>'NUMERO DE ECONOMIAS SAA'!AA204+'ECONOMIAS SOMENTE (SES)'!R204</f>
        <v>18647.419410638162</v>
      </c>
    </row>
    <row r="205" spans="1:13" x14ac:dyDescent="0.25">
      <c r="A205" t="s">
        <v>185</v>
      </c>
      <c r="B205" s="1">
        <v>329</v>
      </c>
      <c r="C205" t="s">
        <v>425</v>
      </c>
      <c r="D205" s="14" t="s">
        <v>463</v>
      </c>
      <c r="E205" s="14" t="s">
        <v>458</v>
      </c>
      <c r="F205" s="5">
        <f>'[2]ECONOMIAS SOMENTE (SES)'!F213+'[2]ECONOMIAS SOMENTE (SAA)'!F213+'[2]ECONOMIAS SAA E SES'!F213</f>
        <v>1487</v>
      </c>
      <c r="G205" s="5">
        <f>'[2]ECONOMIAS SOMENTE (SES)'!G213+'[2]ECONOMIAS SOMENTE (SAA)'!G213+'[2]ECONOMIAS SAA E SES'!G213</f>
        <v>1569</v>
      </c>
      <c r="H205" s="5">
        <f>'[2]ECONOMIAS SOMENTE (SES)'!H213+'[2]ECONOMIAS SOMENTE (SAA)'!H213+'[2]ECONOMIAS SAA E SES'!H213</f>
        <v>1608</v>
      </c>
      <c r="J205" s="5">
        <f>'NUMERO DE ECONOMIAS SAA'!X205+'ECONOMIAS SOMENTE (SES)'!O205</f>
        <v>1798.0812869715683</v>
      </c>
      <c r="K205" s="5">
        <f>'NUMERO DE ECONOMIAS SAA'!Y205+'ECONOMIAS SOMENTE (SES)'!P205</f>
        <v>1991.0387284518315</v>
      </c>
      <c r="L205" s="5">
        <f>'NUMERO DE ECONOMIAS SAA'!Z205+'ECONOMIAS SOMENTE (SES)'!Q205</f>
        <v>2186.6543490771637</v>
      </c>
      <c r="M205" s="5">
        <f>'NUMERO DE ECONOMIAS SAA'!AA205+'ECONOMIAS SOMENTE (SES)'!R205</f>
        <v>2207.4023070098265</v>
      </c>
    </row>
    <row r="206" spans="1:13" x14ac:dyDescent="0.25">
      <c r="A206" t="s">
        <v>186</v>
      </c>
      <c r="B206" s="1">
        <v>67</v>
      </c>
      <c r="C206" t="s">
        <v>426</v>
      </c>
      <c r="D206" s="14" t="s">
        <v>465</v>
      </c>
      <c r="E206" s="14" t="s">
        <v>458</v>
      </c>
      <c r="F206" s="5">
        <f>'[2]ECONOMIAS SOMENTE (SES)'!F214+'[2]ECONOMIAS SOMENTE (SAA)'!F214+'[2]ECONOMIAS SAA E SES'!F214</f>
        <v>8075</v>
      </c>
      <c r="G206" s="5">
        <f>'[2]ECONOMIAS SOMENTE (SES)'!G214+'[2]ECONOMIAS SOMENTE (SAA)'!G214+'[2]ECONOMIAS SAA E SES'!G214</f>
        <v>8269</v>
      </c>
      <c r="H206" s="5">
        <f>'[2]ECONOMIAS SOMENTE (SES)'!H214+'[2]ECONOMIAS SOMENTE (SAA)'!H214+'[2]ECONOMIAS SAA E SES'!H214</f>
        <v>8410</v>
      </c>
      <c r="J206" s="5">
        <f>'NUMERO DE ECONOMIAS SAA'!X206+'ECONOMIAS SOMENTE (SES)'!O206</f>
        <v>8525.4095098449943</v>
      </c>
      <c r="K206" s="5">
        <f>'NUMERO DE ECONOMIAS SAA'!Y206+'ECONOMIAS SOMENTE (SES)'!P206</f>
        <v>8612.9025974025972</v>
      </c>
      <c r="L206" s="5">
        <f>'NUMERO DE ECONOMIAS SAA'!Z206+'ECONOMIAS SOMENTE (SES)'!Q206</f>
        <v>8697.895894428153</v>
      </c>
      <c r="M206" s="5">
        <f>'NUMERO DE ECONOMIAS SAA'!AA206+'ECONOMIAS SOMENTE (SES)'!R206</f>
        <v>8981.3894009216583</v>
      </c>
    </row>
    <row r="207" spans="1:13" x14ac:dyDescent="0.25">
      <c r="A207" t="s">
        <v>187</v>
      </c>
      <c r="B207" s="1">
        <v>358</v>
      </c>
      <c r="C207" t="s">
        <v>427</v>
      </c>
      <c r="D207" s="14" t="s">
        <v>463</v>
      </c>
      <c r="E207" s="14" t="s">
        <v>459</v>
      </c>
      <c r="F207" s="5">
        <f>'[2]ECONOMIAS SOMENTE (SES)'!F215+'[2]ECONOMIAS SOMENTE (SAA)'!F215+'[2]ECONOMIAS SAA E SES'!F215</f>
        <v>1471</v>
      </c>
      <c r="G207" s="5">
        <f>'[2]ECONOMIAS SOMENTE (SES)'!G215+'[2]ECONOMIAS SOMENTE (SAA)'!G215+'[2]ECONOMIAS SAA E SES'!G215</f>
        <v>1542</v>
      </c>
      <c r="H207" s="5">
        <f>'[2]ECONOMIAS SOMENTE (SES)'!H215+'[2]ECONOMIAS SOMENTE (SAA)'!H215+'[2]ECONOMIAS SAA E SES'!H215</f>
        <v>1574</v>
      </c>
      <c r="J207" s="5">
        <f>'NUMERO DE ECONOMIAS SAA'!X207+'ECONOMIAS SOMENTE (SES)'!O207</f>
        <v>1590.9527754763878</v>
      </c>
      <c r="K207" s="5">
        <f>'NUMERO DE ECONOMIAS SAA'!Y207+'ECONOMIAS SOMENTE (SES)'!P207</f>
        <v>1607.2535211267605</v>
      </c>
      <c r="L207" s="5">
        <f>'NUMERO DE ECONOMIAS SAA'!Z207+'ECONOMIAS SOMENTE (SES)'!Q207</f>
        <v>1622.9022369511185</v>
      </c>
      <c r="M207" s="5">
        <f>'NUMERO DE ECONOMIAS SAA'!AA207+'ECONOMIAS SOMENTE (SES)'!R207</f>
        <v>1638.5509527754764</v>
      </c>
    </row>
    <row r="208" spans="1:13" x14ac:dyDescent="0.25">
      <c r="A208" t="s">
        <v>188</v>
      </c>
      <c r="B208" s="1">
        <v>416</v>
      </c>
      <c r="C208" t="s">
        <v>428</v>
      </c>
      <c r="D208" s="14" t="s">
        <v>463</v>
      </c>
      <c r="E208" s="14" t="s">
        <v>458</v>
      </c>
      <c r="F208" s="5">
        <f>'[2]ECONOMIAS SOMENTE (SES)'!F216+'[2]ECONOMIAS SOMENTE (SAA)'!F216+'[2]ECONOMIAS SAA E SES'!F216</f>
        <v>776</v>
      </c>
      <c r="G208" s="5">
        <f>'[2]ECONOMIAS SOMENTE (SES)'!G216+'[2]ECONOMIAS SOMENTE (SAA)'!G216+'[2]ECONOMIAS SAA E SES'!G216</f>
        <v>783</v>
      </c>
      <c r="H208" s="5">
        <f>'[2]ECONOMIAS SOMENTE (SES)'!H216+'[2]ECONOMIAS SOMENTE (SAA)'!H216+'[2]ECONOMIAS SAA E SES'!H216</f>
        <v>796</v>
      </c>
      <c r="J208" s="5">
        <f>'NUMERO DE ECONOMIAS SAA'!X208+'ECONOMIAS SOMENTE (SES)'!O208</f>
        <v>804.56571867794003</v>
      </c>
      <c r="K208" s="5">
        <f>'NUMERO DE ECONOMIAS SAA'!Y208+'ECONOMIAS SOMENTE (SES)'!P208</f>
        <v>812.5196003074559</v>
      </c>
      <c r="L208" s="5">
        <f>'NUMERO DE ECONOMIAS SAA'!Z208+'ECONOMIAS SOMENTE (SES)'!Q208</f>
        <v>821.08531898539593</v>
      </c>
      <c r="M208" s="5">
        <f>'NUMERO DE ECONOMIAS SAA'!AA208+'ECONOMIAS SOMENTE (SES)'!R208</f>
        <v>828.4273635664872</v>
      </c>
    </row>
    <row r="209" spans="1:13" x14ac:dyDescent="0.25">
      <c r="A209" t="s">
        <v>189</v>
      </c>
      <c r="B209" s="1">
        <v>89</v>
      </c>
      <c r="C209" t="s">
        <v>429</v>
      </c>
      <c r="D209" s="14" t="s">
        <v>463</v>
      </c>
      <c r="E209" s="14" t="s">
        <v>460</v>
      </c>
      <c r="F209" s="5">
        <f>'[2]ECONOMIAS SOMENTE (SES)'!F217+'[2]ECONOMIAS SOMENTE (SAA)'!F217+'[2]ECONOMIAS SAA E SES'!F217</f>
        <v>3283</v>
      </c>
      <c r="G209" s="5">
        <f>'[2]ECONOMIAS SOMENTE (SES)'!G217+'[2]ECONOMIAS SOMENTE (SAA)'!G217+'[2]ECONOMIAS SAA E SES'!G217</f>
        <v>3342</v>
      </c>
      <c r="H209" s="5">
        <f>'[2]ECONOMIAS SOMENTE (SES)'!H217+'[2]ECONOMIAS SOMENTE (SAA)'!H217+'[2]ECONOMIAS SAA E SES'!H217</f>
        <v>3389</v>
      </c>
      <c r="J209" s="5">
        <f>'NUMERO DE ECONOMIAS SAA'!X209+'ECONOMIAS SOMENTE (SES)'!O209</f>
        <v>3425.4462286387748</v>
      </c>
      <c r="K209" s="5">
        <f>'NUMERO DE ECONOMIAS SAA'!Y209+'ECONOMIAS SOMENTE (SES)'!P209</f>
        <v>3460.8939304655273</v>
      </c>
      <c r="L209" s="5">
        <f>'NUMERO DE ECONOMIAS SAA'!Z209+'ECONOMIAS SOMENTE (SES)'!Q209</f>
        <v>3494.8438420742486</v>
      </c>
      <c r="M209" s="5">
        <f>'NUMERO DE ECONOMIAS SAA'!AA209+'ECONOMIAS SOMENTE (SES)'!R209</f>
        <v>3527.7952268709482</v>
      </c>
    </row>
    <row r="210" spans="1:13" x14ac:dyDescent="0.25">
      <c r="A210" t="s">
        <v>190</v>
      </c>
      <c r="B210" s="1">
        <v>96</v>
      </c>
      <c r="C210" t="s">
        <v>430</v>
      </c>
      <c r="D210" s="14" t="s">
        <v>463</v>
      </c>
      <c r="E210" s="14" t="s">
        <v>459</v>
      </c>
      <c r="F210" s="5">
        <f>'[2]ECONOMIAS SOMENTE (SES)'!F218+'[2]ECONOMIAS SOMENTE (SAA)'!F218+'[2]ECONOMIAS SAA E SES'!F218</f>
        <v>7487</v>
      </c>
      <c r="G210" s="5">
        <f>'[2]ECONOMIAS SOMENTE (SES)'!G218+'[2]ECONOMIAS SOMENTE (SAA)'!G218+'[2]ECONOMIAS SAA E SES'!G218</f>
        <v>7626</v>
      </c>
      <c r="H210" s="5">
        <f>'[2]ECONOMIAS SOMENTE (SES)'!H218+'[2]ECONOMIAS SOMENTE (SAA)'!H218+'[2]ECONOMIAS SAA E SES'!H218</f>
        <v>7814</v>
      </c>
      <c r="J210" s="5">
        <f>'NUMERO DE ECONOMIAS SAA'!X210+'ECONOMIAS SOMENTE (SES)'!O210</f>
        <v>7897.3751866431376</v>
      </c>
      <c r="K210" s="5">
        <f>'NUMERO DE ECONOMIAS SAA'!Y210+'ECONOMIAS SOMENTE (SES)'!P210</f>
        <v>7978.111918012758</v>
      </c>
      <c r="L210" s="5">
        <f>'NUMERO DE ECONOMIAS SAA'!Z210+'ECONOMIAS SOMENTE (SES)'!Q210</f>
        <v>8057.2101941088622</v>
      </c>
      <c r="M210" s="5">
        <f>'NUMERO DE ECONOMIAS SAA'!AA210+'ECONOMIAS SOMENTE (SES)'!R210</f>
        <v>8133.197705986152</v>
      </c>
    </row>
    <row r="211" spans="1:13" x14ac:dyDescent="0.25">
      <c r="A211" t="s">
        <v>191</v>
      </c>
      <c r="B211" s="1">
        <v>382</v>
      </c>
      <c r="C211" t="s">
        <v>431</v>
      </c>
      <c r="D211" s="14" t="s">
        <v>463</v>
      </c>
      <c r="E211" s="14" t="s">
        <v>459</v>
      </c>
      <c r="F211" s="5">
        <f>'[2]ECONOMIAS SOMENTE (SES)'!F219+'[2]ECONOMIAS SOMENTE (SAA)'!F219+'[2]ECONOMIAS SAA E SES'!F219</f>
        <v>2198</v>
      </c>
      <c r="G211" s="5">
        <f>'[2]ECONOMIAS SOMENTE (SES)'!G219+'[2]ECONOMIAS SOMENTE (SAA)'!G219+'[2]ECONOMIAS SAA E SES'!G219</f>
        <v>2213</v>
      </c>
      <c r="H211" s="5">
        <f>'[2]ECONOMIAS SOMENTE (SES)'!H219+'[2]ECONOMIAS SOMENTE (SAA)'!H219+'[2]ECONOMIAS SAA E SES'!H219</f>
        <v>2229</v>
      </c>
      <c r="J211" s="5">
        <f>'NUMERO DE ECONOMIAS SAA'!X211+'ECONOMIAS SOMENTE (SES)'!O211</f>
        <v>2252.6392559960841</v>
      </c>
      <c r="K211" s="5">
        <f>'NUMERO DE ECONOMIAS SAA'!Y211+'ECONOMIAS SOMENTE (SES)'!P211</f>
        <v>2275.9148311306903</v>
      </c>
      <c r="L211" s="5">
        <f>'NUMERO DE ECONOMIAS SAA'!Z211+'ECONOMIAS SOMENTE (SES)'!Q211</f>
        <v>2298.4630445423395</v>
      </c>
      <c r="M211" s="5">
        <f>'NUMERO DE ECONOMIAS SAA'!AA211+'ECONOMIAS SOMENTE (SES)'!R211</f>
        <v>2319.9202153695542</v>
      </c>
    </row>
    <row r="212" spans="1:13" x14ac:dyDescent="0.25">
      <c r="A212" t="s">
        <v>192</v>
      </c>
      <c r="B212" s="1">
        <v>227</v>
      </c>
      <c r="C212" t="s">
        <v>432</v>
      </c>
      <c r="D212" s="14" t="s">
        <v>463</v>
      </c>
      <c r="E212" s="14" t="s">
        <v>459</v>
      </c>
      <c r="F212" s="5">
        <f>'[2]ECONOMIAS SOMENTE (SES)'!F220+'[2]ECONOMIAS SOMENTE (SAA)'!F220+'[2]ECONOMIAS SAA E SES'!F220</f>
        <v>538</v>
      </c>
      <c r="G212" s="5">
        <f>'[2]ECONOMIAS SOMENTE (SES)'!G220+'[2]ECONOMIAS SOMENTE (SAA)'!G220+'[2]ECONOMIAS SAA E SES'!G220</f>
        <v>554</v>
      </c>
      <c r="H212" s="5">
        <f>'[2]ECONOMIAS SOMENTE (SES)'!H220+'[2]ECONOMIAS SOMENTE (SAA)'!H220+'[2]ECONOMIAS SAA E SES'!H220</f>
        <v>575</v>
      </c>
      <c r="J212" s="5">
        <f>'NUMERO DE ECONOMIAS SAA'!X212+'ECONOMIAS SOMENTE (SES)'!O212</f>
        <v>581.09002647837588</v>
      </c>
      <c r="K212" s="5">
        <f>'NUMERO DE ECONOMIAS SAA'!Y212+'ECONOMIAS SOMENTE (SES)'!P212</f>
        <v>587.18005295675187</v>
      </c>
      <c r="L212" s="5">
        <f>'NUMERO DE ECONOMIAS SAA'!Z212+'ECONOMIAS SOMENTE (SES)'!Q212</f>
        <v>593.27007943512797</v>
      </c>
      <c r="M212" s="5">
        <f>'NUMERO DE ECONOMIAS SAA'!AA212+'ECONOMIAS SOMENTE (SES)'!R212</f>
        <v>598.85260370697256</v>
      </c>
    </row>
    <row r="213" spans="1:13" x14ac:dyDescent="0.25">
      <c r="A213" t="s">
        <v>193</v>
      </c>
      <c r="B213" s="1">
        <v>230</v>
      </c>
      <c r="C213" t="s">
        <v>433</v>
      </c>
      <c r="D213" s="14" t="s">
        <v>463</v>
      </c>
      <c r="E213" s="14" t="s">
        <v>458</v>
      </c>
      <c r="F213" s="5">
        <f>'[2]ECONOMIAS SOMENTE (SES)'!F221+'[2]ECONOMIAS SOMENTE (SAA)'!F221+'[2]ECONOMIAS SAA E SES'!F221</f>
        <v>1832</v>
      </c>
      <c r="G213" s="5">
        <f>'[2]ECONOMIAS SOMENTE (SES)'!G221+'[2]ECONOMIAS SOMENTE (SAA)'!G221+'[2]ECONOMIAS SAA E SES'!G221</f>
        <v>1912</v>
      </c>
      <c r="H213" s="5">
        <f>'[2]ECONOMIAS SOMENTE (SES)'!H221+'[2]ECONOMIAS SOMENTE (SAA)'!H221+'[2]ECONOMIAS SAA E SES'!H221</f>
        <v>1926</v>
      </c>
      <c r="J213" s="5">
        <f>'NUMERO DE ECONOMIAS SAA'!X213+'ECONOMIAS SOMENTE (SES)'!O213</f>
        <v>1946.9347826086957</v>
      </c>
      <c r="K213" s="5">
        <f>'NUMERO DE ECONOMIAS SAA'!Y213+'ECONOMIAS SOMENTE (SES)'!P213</f>
        <v>1966.6381074168796</v>
      </c>
      <c r="L213" s="5">
        <f>'NUMERO DE ECONOMIAS SAA'!Z213+'ECONOMIAS SOMENTE (SES)'!Q213</f>
        <v>1986.3414322250635</v>
      </c>
      <c r="M213" s="5">
        <f>'NUMERO DE ECONOMIAS SAA'!AA213+'ECONOMIAS SOMENTE (SES)'!R213</f>
        <v>2004.8132992327362</v>
      </c>
    </row>
    <row r="214" spans="1:13" x14ac:dyDescent="0.25">
      <c r="A214" t="s">
        <v>194</v>
      </c>
      <c r="B214" s="1">
        <v>296</v>
      </c>
      <c r="C214" t="s">
        <v>434</v>
      </c>
      <c r="D214" s="14" t="s">
        <v>463</v>
      </c>
      <c r="E214" s="14" t="s">
        <v>459</v>
      </c>
      <c r="F214" s="5">
        <f>'[2]ECONOMIAS SOMENTE (SES)'!F222+'[2]ECONOMIAS SOMENTE (SAA)'!F222+'[2]ECONOMIAS SAA E SES'!F222</f>
        <v>1006</v>
      </c>
      <c r="G214" s="5">
        <f>'[2]ECONOMIAS SOMENTE (SES)'!G222+'[2]ECONOMIAS SOMENTE (SAA)'!G222+'[2]ECONOMIAS SAA E SES'!G222</f>
        <v>1042</v>
      </c>
      <c r="H214" s="5">
        <f>'[2]ECONOMIAS SOMENTE (SES)'!H222+'[2]ECONOMIAS SOMENTE (SAA)'!H222+'[2]ECONOMIAS SAA E SES'!H222</f>
        <v>1074</v>
      </c>
      <c r="J214" s="5">
        <f>'NUMERO DE ECONOMIAS SAA'!X214+'ECONOMIAS SOMENTE (SES)'!O214</f>
        <v>1085.4778625954198</v>
      </c>
      <c r="K214" s="5">
        <f>'NUMERO DE ECONOMIAS SAA'!Y214+'ECONOMIAS SOMENTE (SES)'!P214</f>
        <v>1096.9557251908395</v>
      </c>
      <c r="L214" s="5">
        <f>'NUMERO DE ECONOMIAS SAA'!Z214+'ECONOMIAS SOMENTE (SES)'!Q214</f>
        <v>1107.6137404580152</v>
      </c>
      <c r="M214" s="5">
        <f>'NUMERO DE ECONOMIAS SAA'!AA214+'ECONOMIAS SOMENTE (SES)'!R214</f>
        <v>1117.8618320610685</v>
      </c>
    </row>
    <row r="215" spans="1:13" x14ac:dyDescent="0.25">
      <c r="A215" t="s">
        <v>195</v>
      </c>
      <c r="B215" s="1">
        <v>330</v>
      </c>
      <c r="C215" t="s">
        <v>435</v>
      </c>
      <c r="D215" s="14" t="s">
        <v>465</v>
      </c>
      <c r="E215" s="14" t="s">
        <v>458</v>
      </c>
      <c r="F215" s="5">
        <f>'[2]ECONOMIAS SOMENTE (SES)'!F223+'[2]ECONOMIAS SOMENTE (SAA)'!F223+'[2]ECONOMIAS SAA E SES'!F223</f>
        <v>3024</v>
      </c>
      <c r="G215" s="5">
        <f>'[2]ECONOMIAS SOMENTE (SES)'!G223+'[2]ECONOMIAS SOMENTE (SAA)'!G223+'[2]ECONOMIAS SAA E SES'!G223</f>
        <v>3059</v>
      </c>
      <c r="H215" s="5">
        <f>'[2]ECONOMIAS SOMENTE (SES)'!H223+'[2]ECONOMIAS SOMENTE (SAA)'!H223+'[2]ECONOMIAS SAA E SES'!H223</f>
        <v>3119</v>
      </c>
      <c r="J215" s="5">
        <f>'NUMERO DE ECONOMIAS SAA'!X215+'ECONOMIAS SOMENTE (SES)'!O215</f>
        <v>3164.2590442764576</v>
      </c>
      <c r="K215" s="5">
        <f>'NUMERO DE ECONOMIAS SAA'!Y215+'ECONOMIAS SOMENTE (SES)'!P215</f>
        <v>3197.7014038876882</v>
      </c>
      <c r="L215" s="5">
        <f>'NUMERO DE ECONOMIAS SAA'!Z215+'ECONOMIAS SOMENTE (SES)'!Q215</f>
        <v>3229.3270788336927</v>
      </c>
      <c r="M215" s="5">
        <f>'NUMERO DE ECONOMIAS SAA'!AA215+'ECONOMIAS SOMENTE (SES)'!R215</f>
        <v>3259.7277267818567</v>
      </c>
    </row>
    <row r="216" spans="1:13" x14ac:dyDescent="0.25">
      <c r="A216" t="s">
        <v>196</v>
      </c>
      <c r="B216" s="1">
        <v>83</v>
      </c>
      <c r="C216" t="s">
        <v>436</v>
      </c>
      <c r="D216" s="14" t="s">
        <v>463</v>
      </c>
      <c r="E216" s="14" t="s">
        <v>459</v>
      </c>
      <c r="F216" s="5">
        <f>'[2]ECONOMIAS SOMENTE (SES)'!F224+'[2]ECONOMIAS SOMENTE (SAA)'!F224+'[2]ECONOMIAS SAA E SES'!F224</f>
        <v>1987</v>
      </c>
      <c r="G216" s="5">
        <f>'[2]ECONOMIAS SOMENTE (SES)'!G224+'[2]ECONOMIAS SOMENTE (SAA)'!G224+'[2]ECONOMIAS SAA E SES'!G224</f>
        <v>2012</v>
      </c>
      <c r="H216" s="5">
        <f>'[2]ECONOMIAS SOMENTE (SES)'!H224+'[2]ECONOMIAS SOMENTE (SAA)'!H224+'[2]ECONOMIAS SAA E SES'!H224</f>
        <v>2062</v>
      </c>
      <c r="J216" s="5">
        <f>'NUMERO DE ECONOMIAS SAA'!X216+'ECONOMIAS SOMENTE (SES)'!O216</f>
        <v>2084.7845303867402</v>
      </c>
      <c r="K216" s="5">
        <f>'NUMERO DE ECONOMIAS SAA'!Y216+'ECONOMIAS SOMENTE (SES)'!P216</f>
        <v>2106.0500920810314</v>
      </c>
      <c r="L216" s="5">
        <f>'NUMERO DE ECONOMIAS SAA'!Z216+'ECONOMIAS SOMENTE (SES)'!Q216</f>
        <v>2126.5561694290977</v>
      </c>
      <c r="M216" s="5">
        <f>'NUMERO DE ECONOMIAS SAA'!AA216+'ECONOMIAS SOMENTE (SES)'!R216</f>
        <v>2147.0622467771641</v>
      </c>
    </row>
    <row r="217" spans="1:13" x14ac:dyDescent="0.25">
      <c r="A217" t="s">
        <v>197</v>
      </c>
      <c r="B217" s="1">
        <v>101</v>
      </c>
      <c r="C217" t="s">
        <v>437</v>
      </c>
      <c r="D217" s="14" t="s">
        <v>463</v>
      </c>
      <c r="E217" s="14" t="s">
        <v>458</v>
      </c>
      <c r="F217" s="5">
        <f>'[2]ECONOMIAS SOMENTE (SES)'!F225+'[2]ECONOMIAS SOMENTE (SAA)'!F225+'[2]ECONOMIAS SAA E SES'!F225</f>
        <v>59071</v>
      </c>
      <c r="G217" s="5">
        <f>'[2]ECONOMIAS SOMENTE (SES)'!G225+'[2]ECONOMIAS SOMENTE (SAA)'!G225+'[2]ECONOMIAS SAA E SES'!G225</f>
        <v>61247</v>
      </c>
      <c r="H217" s="5">
        <f>'[2]ECONOMIAS SOMENTE (SES)'!H225+'[2]ECONOMIAS SOMENTE (SAA)'!H225+'[2]ECONOMIAS SAA E SES'!H225</f>
        <v>63873</v>
      </c>
      <c r="J217" s="5">
        <f>'NUMERO DE ECONOMIAS SAA'!X217+'ECONOMIAS SOMENTE (SES)'!O217</f>
        <v>64601.31847026106</v>
      </c>
      <c r="K217" s="5">
        <f>'NUMERO DE ECONOMIAS SAA'!Y217+'ECONOMIAS SOMENTE (SES)'!P217</f>
        <v>65305.678337496283</v>
      </c>
      <c r="L217" s="5">
        <f>'NUMERO DE ECONOMIAS SAA'!Z217+'ECONOMIAS SOMENTE (SES)'!Q217</f>
        <v>65948.709564903984</v>
      </c>
      <c r="M217" s="5">
        <f>'NUMERO DE ECONOMIAS SAA'!AA217+'ECONOMIAS SOMENTE (SES)'!R217</f>
        <v>66572.126026831858</v>
      </c>
    </row>
    <row r="218" spans="1:13" x14ac:dyDescent="0.25">
      <c r="A218" t="s">
        <v>198</v>
      </c>
      <c r="B218" s="1">
        <v>95</v>
      </c>
      <c r="C218" t="s">
        <v>438</v>
      </c>
      <c r="D218" s="14" t="s">
        <v>464</v>
      </c>
      <c r="E218" s="14" t="s">
        <v>460</v>
      </c>
      <c r="F218" s="5">
        <f>'[2]ECONOMIAS SOMENTE (SES)'!F226+'[2]ECONOMIAS SOMENTE (SAA)'!F226+'[2]ECONOMIAS SAA E SES'!F226</f>
        <v>2035</v>
      </c>
      <c r="G218" s="5">
        <f>'[2]ECONOMIAS SOMENTE (SES)'!G226+'[2]ECONOMIAS SOMENTE (SAA)'!G226+'[2]ECONOMIAS SAA E SES'!G226</f>
        <v>2102</v>
      </c>
      <c r="H218" s="5">
        <f>'[2]ECONOMIAS SOMENTE (SES)'!H226+'[2]ECONOMIAS SOMENTE (SAA)'!H226+'[2]ECONOMIAS SAA E SES'!H226</f>
        <v>2121</v>
      </c>
      <c r="J218" s="5">
        <f>'NUMERO DE ECONOMIAS SAA'!X218+'ECONOMIAS SOMENTE (SES)'!O218</f>
        <v>2143.6789793438643</v>
      </c>
      <c r="K218" s="5">
        <f>'NUMERO DE ECONOMIAS SAA'!Y218+'ECONOMIAS SOMENTE (SES)'!P218</f>
        <v>2165.8425273390039</v>
      </c>
      <c r="L218" s="5">
        <f>'NUMERO DE ECONOMIAS SAA'!Z218+'ECONOMIAS SOMENTE (SES)'!Q218</f>
        <v>2186.9752126366952</v>
      </c>
      <c r="M218" s="5">
        <f>'NUMERO DE ECONOMIAS SAA'!AA218+'ECONOMIAS SOMENTE (SES)'!R218</f>
        <v>2207.5924665856624</v>
      </c>
    </row>
    <row r="219" spans="1:13" x14ac:dyDescent="0.25">
      <c r="A219" t="s">
        <v>199</v>
      </c>
      <c r="B219" s="1">
        <v>291</v>
      </c>
      <c r="C219" t="s">
        <v>439</v>
      </c>
      <c r="D219" s="14" t="s">
        <v>464</v>
      </c>
      <c r="E219" s="14" t="s">
        <v>460</v>
      </c>
      <c r="F219" s="5">
        <f>'[2]ECONOMIAS SOMENTE (SES)'!F227+'[2]ECONOMIAS SOMENTE (SAA)'!F227+'[2]ECONOMIAS SAA E SES'!F227</f>
        <v>1745</v>
      </c>
      <c r="G219" s="5">
        <f>'[2]ECONOMIAS SOMENTE (SES)'!G227+'[2]ECONOMIAS SOMENTE (SAA)'!G227+'[2]ECONOMIAS SAA E SES'!G227</f>
        <v>1771</v>
      </c>
      <c r="H219" s="5">
        <f>'[2]ECONOMIAS SOMENTE (SES)'!H227+'[2]ECONOMIAS SOMENTE (SAA)'!H227+'[2]ECONOMIAS SAA E SES'!H227</f>
        <v>1775</v>
      </c>
      <c r="J219" s="5">
        <f>'NUMERO DE ECONOMIAS SAA'!X219+'ECONOMIAS SOMENTE (SES)'!O219</f>
        <v>1793.9910425478977</v>
      </c>
      <c r="K219" s="5">
        <f>'NUMERO DE ECONOMIAS SAA'!Y219+'ECONOMIAS SOMENTE (SES)'!P219</f>
        <v>1812.5404329435187</v>
      </c>
      <c r="L219" s="5">
        <f>'NUMERO DE ECONOMIAS SAA'!Z219+'ECONOMIAS SOMENTE (SES)'!Q219</f>
        <v>1830.2065190345861</v>
      </c>
      <c r="M219" s="5">
        <f>'NUMERO DE ECONOMIAS SAA'!AA219+'ECONOMIAS SOMENTE (SES)'!R219</f>
        <v>1847.4309529733769</v>
      </c>
    </row>
    <row r="220" spans="1:13" x14ac:dyDescent="0.25">
      <c r="A220" t="s">
        <v>200</v>
      </c>
      <c r="B220" s="1">
        <v>387</v>
      </c>
      <c r="C220" t="s">
        <v>440</v>
      </c>
      <c r="D220" s="14" t="s">
        <v>463</v>
      </c>
      <c r="E220" s="14" t="s">
        <v>458</v>
      </c>
      <c r="F220" s="5">
        <f>'[2]ECONOMIAS SOMENTE (SES)'!F228+'[2]ECONOMIAS SOMENTE (SAA)'!F228+'[2]ECONOMIAS SAA E SES'!F228</f>
        <v>1038</v>
      </c>
      <c r="G220" s="5">
        <f>'[2]ECONOMIAS SOMENTE (SES)'!G228+'[2]ECONOMIAS SOMENTE (SAA)'!G228+'[2]ECONOMIAS SAA E SES'!G228</f>
        <v>1071</v>
      </c>
      <c r="H220" s="5">
        <f>'[2]ECONOMIAS SOMENTE (SES)'!H228+'[2]ECONOMIAS SOMENTE (SAA)'!H228+'[2]ECONOMIAS SAA E SES'!H228</f>
        <v>1102</v>
      </c>
      <c r="J220" s="5">
        <f>'NUMERO DE ECONOMIAS SAA'!X220+'ECONOMIAS SOMENTE (SES)'!O220</f>
        <v>1113.9400892288081</v>
      </c>
      <c r="K220" s="5">
        <f>'NUMERO DE ECONOMIAS SAA'!Y220+'ECONOMIAS SOMENTE (SES)'!P220</f>
        <v>1125.1778202676865</v>
      </c>
      <c r="L220" s="5">
        <f>'NUMERO DE ECONOMIAS SAA'!Z220+'ECONOMIAS SOMENTE (SES)'!Q220</f>
        <v>1135.7131931166348</v>
      </c>
      <c r="M220" s="5">
        <f>'NUMERO DE ECONOMIAS SAA'!AA220+'ECONOMIAS SOMENTE (SES)'!R220</f>
        <v>1146.9509241555129</v>
      </c>
    </row>
    <row r="221" spans="1:13" x14ac:dyDescent="0.25">
      <c r="A221" t="s">
        <v>201</v>
      </c>
      <c r="B221" s="1">
        <v>47</v>
      </c>
      <c r="C221" t="s">
        <v>441</v>
      </c>
      <c r="D221" s="14" t="s">
        <v>463</v>
      </c>
      <c r="E221" s="14" t="s">
        <v>458</v>
      </c>
      <c r="F221" s="5">
        <f>'[2]ECONOMIAS SOMENTE (SES)'!F229+'[2]ECONOMIAS SOMENTE (SAA)'!F229+'[2]ECONOMIAS SAA E SES'!F229</f>
        <v>17460</v>
      </c>
      <c r="G221" s="5">
        <f>'[2]ECONOMIAS SOMENTE (SES)'!G229+'[2]ECONOMIAS SOMENTE (SAA)'!G229+'[2]ECONOMIAS SAA E SES'!G229</f>
        <v>18060</v>
      </c>
      <c r="H221" s="5">
        <f>'[2]ECONOMIAS SOMENTE (SES)'!H229+'[2]ECONOMIAS SOMENTE (SAA)'!H229+'[2]ECONOMIAS SAA E SES'!H229</f>
        <v>18610</v>
      </c>
      <c r="J221" s="5">
        <f>'NUMERO DE ECONOMIAS SAA'!X221+'ECONOMIAS SOMENTE (SES)'!O221</f>
        <v>18886.72092499437</v>
      </c>
      <c r="K221" s="5">
        <f>'NUMERO DE ECONOMIAS SAA'!Y221+'ECONOMIAS SOMENTE (SES)'!P221</f>
        <v>19155.152589033216</v>
      </c>
      <c r="L221" s="5">
        <f>'NUMERO DE ECONOMIAS SAA'!Z221+'ECONOMIAS SOMENTE (SES)'!Q221</f>
        <v>19343.744225041926</v>
      </c>
      <c r="M221" s="5">
        <f>'NUMERO DE ECONOMIAS SAA'!AA221+'ECONOMIAS SOMENTE (SES)'!R221</f>
        <v>19526.495833020501</v>
      </c>
    </row>
    <row r="222" spans="1:13" x14ac:dyDescent="0.25">
      <c r="A222" t="s">
        <v>202</v>
      </c>
      <c r="B222" s="1">
        <v>19</v>
      </c>
      <c r="C222" t="s">
        <v>442</v>
      </c>
      <c r="D222" s="14" t="s">
        <v>465</v>
      </c>
      <c r="E222" s="14" t="s">
        <v>458</v>
      </c>
      <c r="F222" s="5">
        <f>'[2]ECONOMIAS SOMENTE (SES)'!F230+'[2]ECONOMIAS SOMENTE (SAA)'!F230+'[2]ECONOMIAS SAA E SES'!F230</f>
        <v>5655</v>
      </c>
      <c r="G222" s="5">
        <f>'[2]ECONOMIAS SOMENTE (SES)'!G230+'[2]ECONOMIAS SOMENTE (SAA)'!G230+'[2]ECONOMIAS SAA E SES'!G230</f>
        <v>5717</v>
      </c>
      <c r="H222" s="5">
        <f>'[2]ECONOMIAS SOMENTE (SES)'!H230+'[2]ECONOMIAS SOMENTE (SAA)'!H230+'[2]ECONOMIAS SAA E SES'!H230</f>
        <v>5856</v>
      </c>
      <c r="J222" s="5">
        <f>'NUMERO DE ECONOMIAS SAA'!X222+'ECONOMIAS SOMENTE (SES)'!O222</f>
        <v>5920.9325997248961</v>
      </c>
      <c r="K222" s="5">
        <f>'NUMERO DE ECONOMIAS SAA'!Y222+'ECONOMIAS SOMENTE (SES)'!P222</f>
        <v>5982.4456671251719</v>
      </c>
      <c r="L222" s="5">
        <f>'NUMERO DE ECONOMIAS SAA'!Z222+'ECONOMIAS SOMENTE (SES)'!Q222</f>
        <v>6040.6464924346619</v>
      </c>
      <c r="M222" s="5">
        <f>'NUMERO DE ECONOMIAS SAA'!AA222+'ECONOMIAS SOMENTE (SES)'!R222</f>
        <v>6097.900962861072</v>
      </c>
    </row>
    <row r="223" spans="1:13" x14ac:dyDescent="0.25">
      <c r="A223" t="s">
        <v>203</v>
      </c>
      <c r="B223" s="1">
        <v>76</v>
      </c>
      <c r="C223" t="s">
        <v>443</v>
      </c>
      <c r="D223" s="14" t="s">
        <v>463</v>
      </c>
      <c r="E223" s="14" t="s">
        <v>459</v>
      </c>
      <c r="F223" s="5">
        <f>'[2]ECONOMIAS SOMENTE (SES)'!F231+'[2]ECONOMIAS SOMENTE (SAA)'!F231+'[2]ECONOMIAS SAA E SES'!F231</f>
        <v>1632</v>
      </c>
      <c r="G223" s="5">
        <f>'[2]ECONOMIAS SOMENTE (SES)'!G231+'[2]ECONOMIAS SOMENTE (SAA)'!G231+'[2]ECONOMIAS SAA E SES'!G231</f>
        <v>1652</v>
      </c>
      <c r="H223" s="5">
        <f>'[2]ECONOMIAS SOMENTE (SES)'!H231+'[2]ECONOMIAS SOMENTE (SAA)'!H231+'[2]ECONOMIAS SAA E SES'!H231</f>
        <v>1672</v>
      </c>
      <c r="J223" s="5">
        <f>'NUMERO DE ECONOMIAS SAA'!X223+'ECONOMIAS SOMENTE (SES)'!O223</f>
        <v>1689.622259696459</v>
      </c>
      <c r="K223" s="5">
        <f>'NUMERO DE ECONOMIAS SAA'!Y223+'ECONOMIAS SOMENTE (SES)'!P223</f>
        <v>1707.2445193929175</v>
      </c>
      <c r="L223" s="5">
        <f>'NUMERO DE ECONOMIAS SAA'!Z223+'ECONOMIAS SOMENTE (SES)'!Q223</f>
        <v>1724.1618887015179</v>
      </c>
      <c r="M223" s="5">
        <f>'NUMERO DE ECONOMIAS SAA'!AA223+'ECONOMIAS SOMENTE (SES)'!R223</f>
        <v>1740.3743676222598</v>
      </c>
    </row>
    <row r="224" spans="1:13" x14ac:dyDescent="0.25">
      <c r="A224" t="s">
        <v>204</v>
      </c>
      <c r="B224" s="1">
        <v>113</v>
      </c>
      <c r="C224" t="s">
        <v>444</v>
      </c>
      <c r="D224" s="14" t="s">
        <v>463</v>
      </c>
      <c r="E224" s="14" t="s">
        <v>459</v>
      </c>
      <c r="F224" s="5">
        <f>'[2]ECONOMIAS SOMENTE (SES)'!F232+'[2]ECONOMIAS SOMENTE (SAA)'!F232+'[2]ECONOMIAS SAA E SES'!F232</f>
        <v>87074</v>
      </c>
      <c r="G224" s="5">
        <f>'[2]ECONOMIAS SOMENTE (SES)'!G232+'[2]ECONOMIAS SOMENTE (SAA)'!G232+'[2]ECONOMIAS SAA E SES'!G232</f>
        <v>91021</v>
      </c>
      <c r="H224" s="5">
        <f>'[2]ECONOMIAS SOMENTE (SES)'!H232+'[2]ECONOMIAS SOMENTE (SAA)'!H232+'[2]ECONOMIAS SAA E SES'!H232</f>
        <v>92751</v>
      </c>
      <c r="J224" s="5">
        <f>'NUMERO DE ECONOMIAS SAA'!X224+'ECONOMIAS SOMENTE (SES)'!O224</f>
        <v>94029.20826798612</v>
      </c>
      <c r="K224" s="5">
        <f>'NUMERO DE ECONOMIAS SAA'!Y224+'ECONOMIAS SOMENTE (SES)'!P224</f>
        <v>94996.240264186796</v>
      </c>
      <c r="L224" s="5">
        <f>'NUMERO DE ECONOMIAS SAA'!Z224+'ECONOMIAS SOMENTE (SES)'!Q224</f>
        <v>95933.09598860197</v>
      </c>
      <c r="M224" s="5">
        <f>'NUMERO DE ECONOMIAS SAA'!AA224+'ECONOMIAS SOMENTE (SES)'!R224</f>
        <v>97177.2725033686</v>
      </c>
    </row>
    <row r="225" spans="1:13" x14ac:dyDescent="0.25">
      <c r="A225" t="s">
        <v>205</v>
      </c>
      <c r="B225" s="1">
        <v>283</v>
      </c>
      <c r="C225" t="s">
        <v>445</v>
      </c>
      <c r="D225" s="14" t="s">
        <v>463</v>
      </c>
      <c r="E225" s="14" t="s">
        <v>460</v>
      </c>
      <c r="F225" s="5">
        <f>'[2]ECONOMIAS SOMENTE (SES)'!F233+'[2]ECONOMIAS SOMENTE (SAA)'!F233+'[2]ECONOMIAS SAA E SES'!F233</f>
        <v>1362</v>
      </c>
      <c r="G225" s="5">
        <f>'[2]ECONOMIAS SOMENTE (SES)'!G233+'[2]ECONOMIAS SOMENTE (SAA)'!G233+'[2]ECONOMIAS SAA E SES'!G233</f>
        <v>1383</v>
      </c>
      <c r="H225" s="5">
        <f>'[2]ECONOMIAS SOMENTE (SES)'!H233+'[2]ECONOMIAS SOMENTE (SAA)'!H233+'[2]ECONOMIAS SAA E SES'!H233</f>
        <v>1458</v>
      </c>
      <c r="J225" s="5">
        <f>'NUMERO DE ECONOMIAS SAA'!X225+'ECONOMIAS SOMENTE (SES)'!O225</f>
        <v>1473.4801415650807</v>
      </c>
      <c r="K225" s="5">
        <f>'NUMERO DE ECONOMIAS SAA'!Y225+'ECONOMIAS SOMENTE (SES)'!P225</f>
        <v>1488.9602831301615</v>
      </c>
      <c r="L225" s="5">
        <f>'NUMERO DE ECONOMIAS SAA'!Z225+'ECONOMIAS SOMENTE (SES)'!Q225</f>
        <v>1503.293747542273</v>
      </c>
      <c r="M225" s="5">
        <f>'NUMERO DE ECONOMIAS SAA'!AA225+'ECONOMIAS SOMENTE (SES)'!R225</f>
        <v>1517.6272119543848</v>
      </c>
    </row>
    <row r="226" spans="1:13" x14ac:dyDescent="0.25">
      <c r="A226" t="s">
        <v>206</v>
      </c>
      <c r="B226" s="1">
        <v>38</v>
      </c>
      <c r="C226" t="s">
        <v>446</v>
      </c>
      <c r="D226" s="14" t="s">
        <v>463</v>
      </c>
      <c r="E226" s="14" t="s">
        <v>459</v>
      </c>
      <c r="F226" s="5">
        <f>'[2]ECONOMIAS SOMENTE (SES)'!F234+'[2]ECONOMIAS SOMENTE (SAA)'!F234+'[2]ECONOMIAS SAA E SES'!F234</f>
        <v>5390</v>
      </c>
      <c r="G226" s="5">
        <f>'[2]ECONOMIAS SOMENTE (SES)'!G234+'[2]ECONOMIAS SOMENTE (SAA)'!G234+'[2]ECONOMIAS SAA E SES'!G234</f>
        <v>5518</v>
      </c>
      <c r="H226" s="5">
        <f>'[2]ECONOMIAS SOMENTE (SES)'!H234+'[2]ECONOMIAS SOMENTE (SAA)'!H234+'[2]ECONOMIAS SAA E SES'!H234</f>
        <v>5674</v>
      </c>
      <c r="J226" s="5">
        <f>'NUMERO DE ECONOMIAS SAA'!X226+'ECONOMIAS SOMENTE (SES)'!O226</f>
        <v>5734.4376548307182</v>
      </c>
      <c r="K226" s="5">
        <f>'NUMERO DE ECONOMIAS SAA'!Y226+'ECONOMIAS SOMENTE (SES)'!P226</f>
        <v>5792.8090650518398</v>
      </c>
      <c r="L226" s="5">
        <f>'NUMERO DE ECONOMIAS SAA'!Z226+'ECONOMIAS SOMENTE (SES)'!Q226</f>
        <v>5850.6307918157636</v>
      </c>
      <c r="M226" s="5">
        <f>'NUMERO DE ECONOMIAS SAA'!AA226+'ECONOMIAS SOMENTE (SES)'!R226</f>
        <v>5905.3862739700899</v>
      </c>
    </row>
    <row r="227" spans="1:13" x14ac:dyDescent="0.25">
      <c r="A227" t="s">
        <v>207</v>
      </c>
      <c r="B227" s="1">
        <v>403</v>
      </c>
      <c r="C227" t="s">
        <v>447</v>
      </c>
      <c r="D227" s="14" t="s">
        <v>463</v>
      </c>
      <c r="E227" s="14" t="s">
        <v>459</v>
      </c>
      <c r="F227" s="5">
        <f>'[2]ECONOMIAS SOMENTE (SES)'!F235+'[2]ECONOMIAS SOMENTE (SAA)'!F235+'[2]ECONOMIAS SAA E SES'!F235</f>
        <v>1557</v>
      </c>
      <c r="G227" s="5">
        <f>'[2]ECONOMIAS SOMENTE (SES)'!G235+'[2]ECONOMIAS SOMENTE (SAA)'!G235+'[2]ECONOMIAS SAA E SES'!G235</f>
        <v>1585</v>
      </c>
      <c r="H227" s="5">
        <f>'[2]ECONOMIAS SOMENTE (SES)'!H235+'[2]ECONOMIAS SOMENTE (SAA)'!H235+'[2]ECONOMIAS SAA E SES'!H235</f>
        <v>1621</v>
      </c>
      <c r="J227" s="5">
        <f>'NUMERO DE ECONOMIAS SAA'!X227+'ECONOMIAS SOMENTE (SES)'!O227</f>
        <v>1638.5097631906938</v>
      </c>
      <c r="K227" s="5">
        <f>'NUMERO DE ECONOMIAS SAA'!Y227+'ECONOMIAS SOMENTE (SES)'!P227</f>
        <v>1655.3460739509762</v>
      </c>
      <c r="L227" s="5">
        <f>'NUMERO DE ECONOMIAS SAA'!Z227+'ECONOMIAS SOMENTE (SES)'!Q227</f>
        <v>1671.5089322808474</v>
      </c>
      <c r="M227" s="5">
        <f>'NUMERO DE ECONOMIAS SAA'!AA227+'ECONOMIAS SOMENTE (SES)'!R227</f>
        <v>1687.3350643955127</v>
      </c>
    </row>
    <row r="228" spans="1:13" x14ac:dyDescent="0.25">
      <c r="A228" t="s">
        <v>208</v>
      </c>
      <c r="B228" s="1">
        <v>367</v>
      </c>
      <c r="C228" t="s">
        <v>448</v>
      </c>
      <c r="D228" s="14" t="s">
        <v>463</v>
      </c>
      <c r="E228" s="14" t="s">
        <v>458</v>
      </c>
      <c r="F228" s="5">
        <f>'[2]ECONOMIAS SOMENTE (SES)'!F236+'[2]ECONOMIAS SOMENTE (SAA)'!F236+'[2]ECONOMIAS SAA E SES'!F236</f>
        <v>1008</v>
      </c>
      <c r="G228" s="5">
        <f>'[2]ECONOMIAS SOMENTE (SES)'!G236+'[2]ECONOMIAS SOMENTE (SAA)'!G236+'[2]ECONOMIAS SAA E SES'!G236</f>
        <v>1031</v>
      </c>
      <c r="H228" s="5">
        <f>'[2]ECONOMIAS SOMENTE (SES)'!H236+'[2]ECONOMIAS SOMENTE (SAA)'!H236+'[2]ECONOMIAS SAA E SES'!H236</f>
        <v>1044</v>
      </c>
      <c r="J228" s="5">
        <f>'NUMERO DE ECONOMIAS SAA'!X228+'ECONOMIAS SOMENTE (SES)'!O228</f>
        <v>1055.4348302300109</v>
      </c>
      <c r="K228" s="5">
        <f>'NUMERO DE ECONOMIAS SAA'!Y228+'ECONOMIAS SOMENTE (SES)'!P228</f>
        <v>1066.2979189485211</v>
      </c>
      <c r="L228" s="5">
        <f>'NUMERO DE ECONOMIAS SAA'!Z228+'ECONOMIAS SOMENTE (SES)'!Q228</f>
        <v>1076.589266155531</v>
      </c>
      <c r="M228" s="5">
        <f>'NUMERO DE ECONOMIAS SAA'!AA228+'ECONOMIAS SOMENTE (SES)'!R228</f>
        <v>1086.880613362541</v>
      </c>
    </row>
    <row r="230" spans="1:13" x14ac:dyDescent="0.25">
      <c r="C230" s="8" t="s">
        <v>209</v>
      </c>
      <c r="D230" s="8"/>
      <c r="E230" s="15"/>
      <c r="F230" s="15"/>
      <c r="G230" s="15"/>
      <c r="H230" s="15"/>
      <c r="I230" s="15"/>
      <c r="J230" s="7">
        <f t="shared" ref="J230:K230" si="0">SUM(J6:J228)</f>
        <v>2899469.2395519661</v>
      </c>
      <c r="K230" s="7">
        <f t="shared" si="0"/>
        <v>2942118.0140626272</v>
      </c>
      <c r="L230" s="7">
        <f>SUM(L6:L228)</f>
        <v>2979206.3315768489</v>
      </c>
    </row>
  </sheetData>
  <autoFilter ref="F5:M228" xr:uid="{EB912429-6048-4F9B-A6F2-892F21E753B0}"/>
  <mergeCells count="4">
    <mergeCell ref="A1:M1"/>
    <mergeCell ref="C3:M3"/>
    <mergeCell ref="F4:H4"/>
    <mergeCell ref="J4:M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55A11"/>
  </sheetPr>
  <dimension ref="A1:P231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K10" sqref="K10"/>
    </sheetView>
  </sheetViews>
  <sheetFormatPr defaultColWidth="8.7109375" defaultRowHeight="15" outlineLevelCol="1" x14ac:dyDescent="0.25"/>
  <cols>
    <col min="1" max="1" width="5.7109375" customWidth="1"/>
    <col min="2" max="2" width="32" customWidth="1"/>
    <col min="3" max="3" width="24.85546875" hidden="1" customWidth="1" outlineLevel="1"/>
    <col min="4" max="4" width="22.28515625" style="14" hidden="1" customWidth="1" outlineLevel="1"/>
    <col min="5" max="5" width="13.5703125" customWidth="1" collapsed="1"/>
    <col min="6" max="6" width="13.28515625" customWidth="1"/>
    <col min="7" max="7" width="13" customWidth="1"/>
    <col min="8" max="8" width="6.140625" customWidth="1" outlineLevel="1"/>
    <col min="9" max="11" width="10.7109375" customWidth="1" outlineLevel="1"/>
    <col min="12" max="12" width="8.7109375" customWidth="1"/>
    <col min="13" max="16" width="13.140625" customWidth="1"/>
  </cols>
  <sheetData>
    <row r="1" spans="1:16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6" x14ac:dyDescent="0.25">
      <c r="B3" s="42" t="s">
        <v>466</v>
      </c>
      <c r="C3" s="42"/>
      <c r="D3" s="42"/>
      <c r="E3" s="42"/>
      <c r="F3" s="42"/>
      <c r="G3" s="42"/>
    </row>
    <row r="4" spans="1:16" ht="29.25" customHeight="1" x14ac:dyDescent="0.25">
      <c r="E4" s="39" t="s">
        <v>468</v>
      </c>
      <c r="F4" s="39"/>
      <c r="G4" s="39"/>
      <c r="I4" s="39" t="s">
        <v>475</v>
      </c>
      <c r="J4" s="39"/>
      <c r="K4" s="39"/>
      <c r="M4" s="39" t="s">
        <v>487</v>
      </c>
      <c r="N4" s="39"/>
      <c r="O4" s="39"/>
      <c r="P4" s="39"/>
    </row>
    <row r="5" spans="1:16" x14ac:dyDescent="0.25">
      <c r="A5" s="3"/>
      <c r="B5" s="2" t="s">
        <v>213</v>
      </c>
      <c r="C5" s="3" t="s">
        <v>461</v>
      </c>
      <c r="D5" s="3" t="s">
        <v>462</v>
      </c>
      <c r="E5" s="20">
        <v>2023</v>
      </c>
      <c r="F5" s="21">
        <v>2024</v>
      </c>
      <c r="G5" s="19">
        <v>2025</v>
      </c>
      <c r="I5" s="20">
        <v>2023</v>
      </c>
      <c r="J5" s="21">
        <v>2024</v>
      </c>
      <c r="K5" s="19">
        <v>2025</v>
      </c>
      <c r="M5" s="17">
        <v>2026</v>
      </c>
      <c r="N5" s="18">
        <v>2027</v>
      </c>
      <c r="O5" s="19">
        <v>2028</v>
      </c>
      <c r="P5" s="17">
        <v>2029</v>
      </c>
    </row>
    <row r="6" spans="1:16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608556</v>
      </c>
      <c r="F6" s="5">
        <v>797047</v>
      </c>
      <c r="G6" s="5">
        <v>731863</v>
      </c>
      <c r="I6" s="31">
        <f>E6/'POPULAÇÃO ATENDIDA SAA'!E6</f>
        <v>88.941295523778024</v>
      </c>
      <c r="J6" s="31">
        <f>F6/'POPULAÇÃO ATENDIDA SAA'!F6</f>
        <v>114.3062648444177</v>
      </c>
      <c r="K6" s="31">
        <f>G6/'POPULAÇÃO ATENDIDA SAA'!G6</f>
        <v>102.99095564508752</v>
      </c>
      <c r="L6" s="34"/>
      <c r="M6" s="31">
        <f>$K6*'POPULAÇÃO ATENDIDA SAA'!X6</f>
        <v>739750.83309059136</v>
      </c>
      <c r="N6" s="31">
        <f>$K6*'POPULAÇÃO ATENDIDA SAA'!Y6</f>
        <v>747318.88916399656</v>
      </c>
      <c r="O6" s="31">
        <f>$K6*'POPULAÇÃO ATENDIDA SAA'!Z6</f>
        <v>754673.76055927773</v>
      </c>
      <c r="P6" s="31">
        <f>$K6*'POPULAÇÃO ATENDIDA SAA'!AA6</f>
        <v>761815.44727643474</v>
      </c>
    </row>
    <row r="7" spans="1:16" x14ac:dyDescent="0.25">
      <c r="A7" s="1">
        <v>2</v>
      </c>
      <c r="B7" t="s">
        <v>215</v>
      </c>
      <c r="C7" s="14" t="s">
        <v>464</v>
      </c>
      <c r="D7" s="14" t="s">
        <v>460</v>
      </c>
      <c r="E7" s="5">
        <v>1291154</v>
      </c>
      <c r="F7" s="5">
        <v>1339756</v>
      </c>
      <c r="G7" s="5">
        <v>1349811</v>
      </c>
      <c r="I7" s="31">
        <f>E7/'POPULAÇÃO ATENDIDA SAA'!E7</f>
        <v>66.154954821683162</v>
      </c>
      <c r="J7" s="31">
        <f>F7/'POPULAÇÃO ATENDIDA SAA'!F7</f>
        <v>68.054787111788045</v>
      </c>
      <c r="K7" s="31">
        <f>G7/'POPULAÇÃO ATENDIDA SAA'!G7</f>
        <v>68.131715431114714</v>
      </c>
      <c r="L7" s="34"/>
      <c r="M7" s="31">
        <f>$K7*'POPULAÇÃO ATENDIDA SAA'!X7</f>
        <v>1364328.5503735782</v>
      </c>
      <c r="N7" s="31">
        <f>$K7*'POPULAÇÃO ATENDIDA SAA'!Y7</f>
        <v>1378396.442107267</v>
      </c>
      <c r="O7" s="31">
        <f>$K7*'POPULAÇÃO ATENDIDA SAA'!Z7</f>
        <v>1391950.4382525105</v>
      </c>
      <c r="P7" s="31">
        <f>$K7*'POPULAÇÃO ATENDIDA SAA'!AA7</f>
        <v>1405054.7757578644</v>
      </c>
    </row>
    <row r="8" spans="1:16" x14ac:dyDescent="0.25">
      <c r="A8" s="1">
        <v>3</v>
      </c>
      <c r="B8" t="s">
        <v>216</v>
      </c>
      <c r="C8" s="14" t="s">
        <v>463</v>
      </c>
      <c r="D8" s="14" t="s">
        <v>460</v>
      </c>
      <c r="E8" s="5">
        <v>135865</v>
      </c>
      <c r="F8" s="5">
        <v>146064</v>
      </c>
      <c r="G8" s="5">
        <v>148736</v>
      </c>
      <c r="I8" s="31">
        <f>E8/'POPULAÇÃO ATENDIDA SAA'!E8</f>
        <v>59.263068659273664</v>
      </c>
      <c r="J8" s="31">
        <f>F8/'POPULAÇÃO ATENDIDA SAA'!F8</f>
        <v>63.635416256412597</v>
      </c>
      <c r="K8" s="31">
        <f>G8/'POPULAÇÃO ATENDIDA SAA'!G8</f>
        <v>64.721854765717467</v>
      </c>
      <c r="L8" s="34"/>
      <c r="M8" s="31">
        <f>$K8*'POPULAÇÃO ATENDIDA SAA'!X8</f>
        <v>150330.03792250619</v>
      </c>
      <c r="N8" s="31">
        <f>$K8*'POPULAÇÃO ATENDIDA SAA'!Y8</f>
        <v>151924.07584501235</v>
      </c>
      <c r="O8" s="31">
        <f>$K8*'POPULAÇÃO ATENDIDA SAA'!Z8</f>
        <v>153395.4954657873</v>
      </c>
      <c r="P8" s="31">
        <f>$K8*'POPULAÇÃO ATENDIDA SAA'!AA8</f>
        <v>154866.91508656225</v>
      </c>
    </row>
    <row r="9" spans="1:16" x14ac:dyDescent="0.25">
      <c r="A9" s="1">
        <v>4</v>
      </c>
      <c r="B9" t="s">
        <v>217</v>
      </c>
      <c r="C9" s="14" t="s">
        <v>463</v>
      </c>
      <c r="D9" s="14" t="s">
        <v>458</v>
      </c>
      <c r="E9" s="5">
        <v>228546</v>
      </c>
      <c r="F9" s="5">
        <v>241392</v>
      </c>
      <c r="G9" s="5">
        <v>244236</v>
      </c>
      <c r="I9" s="31">
        <f>E9/'POPULAÇÃO ATENDIDA SAA'!E9</f>
        <v>94.682268213398643</v>
      </c>
      <c r="J9" s="31">
        <f>F9/'POPULAÇÃO ATENDIDA SAA'!F9</f>
        <v>98.869471630013095</v>
      </c>
      <c r="K9" s="31">
        <f>G9/'POPULAÇÃO ATENDIDA SAA'!G9</f>
        <v>99.270820631630286</v>
      </c>
      <c r="L9" s="34"/>
      <c r="M9" s="31">
        <f>$K9*'POPULAÇÃO ATENDIDA SAA'!X9</f>
        <v>246873.36518324612</v>
      </c>
      <c r="N9" s="31">
        <f>$K9*'POPULAÇÃO ATENDIDA SAA'!Y9</f>
        <v>249430.81020942409</v>
      </c>
      <c r="O9" s="31">
        <f>$K9*'POPULAÇÃO ATENDIDA SAA'!Z9</f>
        <v>251908.33507853403</v>
      </c>
      <c r="P9" s="31">
        <f>$K9*'POPULAÇÃO ATENDIDA SAA'!AA9</f>
        <v>254226.01963350785</v>
      </c>
    </row>
    <row r="10" spans="1:16" x14ac:dyDescent="0.25">
      <c r="A10" s="1">
        <v>5</v>
      </c>
      <c r="B10" t="s">
        <v>218</v>
      </c>
      <c r="C10" s="14" t="s">
        <v>463</v>
      </c>
      <c r="D10" s="14" t="s">
        <v>459</v>
      </c>
      <c r="E10" s="5">
        <v>111012.1</v>
      </c>
      <c r="F10" s="5">
        <v>115952</v>
      </c>
      <c r="G10" s="5">
        <v>120691</v>
      </c>
      <c r="I10" s="31">
        <f>E10/'POPULAÇÃO ATENDIDA SAA'!E10</f>
        <v>79.692821249102664</v>
      </c>
      <c r="J10" s="31">
        <f>F10/'POPULAÇÃO ATENDIDA SAA'!F10</f>
        <v>83.239052404881548</v>
      </c>
      <c r="K10" s="31">
        <f>G10/'POPULAÇÃO ATENDIDA SAA'!G10</f>
        <v>86.641062455132811</v>
      </c>
      <c r="L10" s="34"/>
      <c r="M10" s="31">
        <f>$K10*'POPULAÇÃO ATENDIDA SAA'!X10</f>
        <v>121914.21959459459</v>
      </c>
      <c r="N10" s="31">
        <f>$K10*'POPULAÇÃO ATENDIDA SAA'!Y10</f>
        <v>123218.98716216214</v>
      </c>
      <c r="O10" s="31">
        <f>$K10*'POPULAÇÃO ATENDIDA SAA'!Z10</f>
        <v>124442.20675675673</v>
      </c>
      <c r="P10" s="31">
        <f>$K10*'POPULAÇÃO ATENDIDA SAA'!AA10</f>
        <v>125583.87837837834</v>
      </c>
    </row>
    <row r="11" spans="1:16" x14ac:dyDescent="0.25">
      <c r="A11" s="1">
        <v>6</v>
      </c>
      <c r="B11" t="s">
        <v>219</v>
      </c>
      <c r="C11" s="14" t="s">
        <v>463</v>
      </c>
      <c r="D11" s="14" t="s">
        <v>459</v>
      </c>
      <c r="E11" s="5">
        <v>14933740.189999999</v>
      </c>
      <c r="F11" s="5">
        <v>14670043.07</v>
      </c>
      <c r="G11" s="5">
        <v>14452855.279999997</v>
      </c>
      <c r="I11" s="31">
        <f>E11/'POPULAÇÃO ATENDIDA SAA'!E11</f>
        <v>66.218940401029073</v>
      </c>
      <c r="J11" s="31">
        <f>F11/'POPULAÇÃO ATENDIDA SAA'!F11</f>
        <v>63.618248463275798</v>
      </c>
      <c r="K11" s="31">
        <f>G11/'POPULAÇÃO ATENDIDA SAA'!G11</f>
        <v>61.297202775314723</v>
      </c>
      <c r="L11" s="34"/>
      <c r="M11" s="31">
        <f>$K11*'POPULAÇÃO ATENDIDA SAA'!X11</f>
        <v>14607921.083043413</v>
      </c>
      <c r="N11" s="31">
        <f>$K11*'POPULAÇÃO ATENDIDA SAA'!Y11</f>
        <v>14758213.645893311</v>
      </c>
      <c r="O11" s="31">
        <f>$K11*'POPULAÇÃO ATENDIDA SAA'!Z11</f>
        <v>14903668.465303836</v>
      </c>
      <c r="P11" s="31">
        <f>$K11*'POPULAÇÃO ATENDIDA SAA'!AA11</f>
        <v>15044285.541274989</v>
      </c>
    </row>
    <row r="12" spans="1:16" x14ac:dyDescent="0.25">
      <c r="A12" s="1">
        <v>7</v>
      </c>
      <c r="B12" t="s">
        <v>220</v>
      </c>
      <c r="C12" s="14" t="s">
        <v>463</v>
      </c>
      <c r="D12" s="14" t="s">
        <v>459</v>
      </c>
      <c r="E12" s="5">
        <v>1424571</v>
      </c>
      <c r="F12" s="5">
        <v>1423361</v>
      </c>
      <c r="G12" s="5">
        <v>1533503</v>
      </c>
      <c r="I12" s="31">
        <f>E12/'POPULAÇÃO ATENDIDA SAA'!E12</f>
        <v>59.699763084005198</v>
      </c>
      <c r="J12" s="31">
        <f>F12/'POPULAÇÃO ATENDIDA SAA'!F12</f>
        <v>58.953404998681606</v>
      </c>
      <c r="K12" s="31">
        <f>G12/'POPULAÇÃO ATENDIDA SAA'!G12</f>
        <v>62.774575805369217</v>
      </c>
      <c r="L12" s="34"/>
      <c r="M12" s="31">
        <f>$K12*'POPULAÇÃO ATENDIDA SAA'!X12</f>
        <v>1549986.2143616152</v>
      </c>
      <c r="N12" s="31">
        <f>$K12*'POPULAÇÃO ATENDIDA SAA'!Y12</f>
        <v>1565905.3643534412</v>
      </c>
      <c r="O12" s="31">
        <f>$K12*'POPULAÇÃO ATENDIDA SAA'!Z12</f>
        <v>1581323.1237943438</v>
      </c>
      <c r="P12" s="31">
        <f>$K12*'POPULAÇÃO ATENDIDA SAA'!AA12</f>
        <v>1596302.1665031882</v>
      </c>
    </row>
    <row r="13" spans="1:16" x14ac:dyDescent="0.25">
      <c r="A13" s="1">
        <v>8</v>
      </c>
      <c r="B13" t="s">
        <v>221</v>
      </c>
      <c r="C13" s="14" t="s">
        <v>463</v>
      </c>
      <c r="D13" s="14" t="s">
        <v>458</v>
      </c>
      <c r="E13" s="5">
        <v>133172</v>
      </c>
      <c r="F13" s="5">
        <v>130138</v>
      </c>
      <c r="G13" s="5">
        <v>130136</v>
      </c>
      <c r="I13" s="31">
        <f>E13/'POPULAÇÃO ATENDIDA SAA'!E13</f>
        <v>74.52266368214886</v>
      </c>
      <c r="J13" s="31">
        <f>F13/'POPULAÇÃO ATENDIDA SAA'!F13</f>
        <v>72.824846110800223</v>
      </c>
      <c r="K13" s="31">
        <f>G13/'POPULAÇÃO ATENDIDA SAA'!G13</f>
        <v>72.823726916620032</v>
      </c>
      <c r="L13" s="34"/>
      <c r="M13" s="31">
        <f>$K13*'POPULAÇÃO ATENDIDA SAA'!X13</f>
        <v>131507.29610115913</v>
      </c>
      <c r="N13" s="31">
        <f>$K13*'POPULAÇÃO ATENDIDA SAA'!Y13</f>
        <v>132878.59220231825</v>
      </c>
      <c r="O13" s="31">
        <f>$K13*'POPULAÇÃO ATENDIDA SAA'!Z13</f>
        <v>134181.3234984194</v>
      </c>
      <c r="P13" s="31">
        <f>$K13*'POPULAÇÃO ATENDIDA SAA'!AA13</f>
        <v>135484.05479452055</v>
      </c>
    </row>
    <row r="14" spans="1:16" x14ac:dyDescent="0.25">
      <c r="A14" s="1">
        <v>9</v>
      </c>
      <c r="B14" t="s">
        <v>222</v>
      </c>
      <c r="C14" s="14" t="s">
        <v>463</v>
      </c>
      <c r="D14" s="14" t="s">
        <v>458</v>
      </c>
      <c r="E14" s="5">
        <v>436572</v>
      </c>
      <c r="F14" s="5">
        <v>435580</v>
      </c>
      <c r="G14" s="5">
        <v>432194</v>
      </c>
      <c r="I14" s="31">
        <f>E14/'POPULAÇÃO ATENDIDA SAA'!E14</f>
        <v>73.956121421107696</v>
      </c>
      <c r="J14" s="31">
        <f>F14/'POPULAÇÃO ATENDIDA SAA'!F14</f>
        <v>71.813210867611673</v>
      </c>
      <c r="K14" s="31">
        <f>G14/'POPULAÇÃO ATENDIDA SAA'!G14</f>
        <v>69.347900381336913</v>
      </c>
      <c r="L14" s="34"/>
      <c r="M14" s="31">
        <f>$K14*'POPULAÇÃO ATENDIDA SAA'!X14</f>
        <v>436829.99100346019</v>
      </c>
      <c r="N14" s="31">
        <f>$K14*'POPULAÇÃO ATENDIDA SAA'!Y14</f>
        <v>441316.4339100346</v>
      </c>
      <c r="O14" s="31">
        <f>$K14*'POPULAÇÃO ATENDIDA SAA'!Z14</f>
        <v>445653.32871972315</v>
      </c>
      <c r="P14" s="31">
        <f>$K14*'POPULAÇÃO ATENDIDA SAA'!AA14</f>
        <v>449840.67543252592</v>
      </c>
    </row>
    <row r="15" spans="1:16" x14ac:dyDescent="0.25">
      <c r="A15" s="1">
        <v>10</v>
      </c>
      <c r="B15" t="s">
        <v>223</v>
      </c>
      <c r="C15" s="14" t="s">
        <v>463</v>
      </c>
      <c r="D15" s="14" t="s">
        <v>459</v>
      </c>
      <c r="E15" s="5">
        <v>1036114</v>
      </c>
      <c r="F15" s="5">
        <v>1113443</v>
      </c>
      <c r="G15" s="5">
        <v>1130402</v>
      </c>
      <c r="I15" s="31">
        <f>E15/'POPULAÇÃO ATENDIDA SAA'!E15</f>
        <v>172.92639461850851</v>
      </c>
      <c r="J15" s="31">
        <f>F15/'POPULAÇÃO ATENDIDA SAA'!F15</f>
        <v>184.35766270400754</v>
      </c>
      <c r="K15" s="31">
        <f>G15/'POPULAÇÃO ATENDIDA SAA'!G15</f>
        <v>185.68020193113313</v>
      </c>
      <c r="L15" s="34"/>
      <c r="M15" s="31">
        <f>$K15*'POPULAÇÃO ATENDIDA SAA'!X15</f>
        <v>1142592.0746821184</v>
      </c>
      <c r="N15" s="31">
        <f>$K15*'POPULAÇÃO ATENDIDA SAA'!Y15</f>
        <v>1154236.3251247385</v>
      </c>
      <c r="O15" s="31">
        <f>$K15*'POPULAÇÃO ATENDIDA SAA'!Z15</f>
        <v>1165698.6341541931</v>
      </c>
      <c r="P15" s="31">
        <f>$K15*'POPULAÇÃO ATENDIDA SAA'!AA15</f>
        <v>1176797.0603573157</v>
      </c>
    </row>
    <row r="16" spans="1:16" x14ac:dyDescent="0.25">
      <c r="A16" s="1">
        <v>11</v>
      </c>
      <c r="B16" t="s">
        <v>224</v>
      </c>
      <c r="C16" s="14" t="s">
        <v>463</v>
      </c>
      <c r="D16" s="14" t="s">
        <v>459</v>
      </c>
      <c r="E16" s="5">
        <v>1180827.8600000001</v>
      </c>
      <c r="F16" s="5">
        <v>1124028</v>
      </c>
      <c r="G16" s="5">
        <v>1215306.5</v>
      </c>
      <c r="I16" s="31">
        <f>E16/'POPULAÇÃO ATENDIDA SAA'!E16</f>
        <v>155.10088478185975</v>
      </c>
      <c r="J16" s="31">
        <f>F16/'POPULAÇÃO ATENDIDA SAA'!F16</f>
        <v>146.83268431376521</v>
      </c>
      <c r="K16" s="31">
        <f>G16/'POPULAÇÃO ATENDIDA SAA'!G16</f>
        <v>157.88808376169433</v>
      </c>
      <c r="L16" s="34"/>
      <c r="M16" s="31">
        <f>$K16*'POPULAÇÃO ATENDIDA SAA'!X16</f>
        <v>1228446.6004526024</v>
      </c>
      <c r="N16" s="31">
        <f>$K16*'POPULAÇÃO ATENDIDA SAA'!Y16</f>
        <v>1240975.5334422931</v>
      </c>
      <c r="O16" s="31">
        <f>$K16*'POPULAÇÃO ATENDIDA SAA'!Z16</f>
        <v>1253198.8827005278</v>
      </c>
      <c r="P16" s="31">
        <f>$K16*'POPULAÇÃO ATENDIDA SAA'!AA16</f>
        <v>1265116.6482273068</v>
      </c>
    </row>
    <row r="17" spans="1:16" x14ac:dyDescent="0.25">
      <c r="A17" s="1">
        <v>12</v>
      </c>
      <c r="B17" t="s">
        <v>225</v>
      </c>
      <c r="C17" s="14" t="s">
        <v>463</v>
      </c>
      <c r="D17" s="14" t="s">
        <v>458</v>
      </c>
      <c r="E17" s="5">
        <v>77834</v>
      </c>
      <c r="F17" s="5">
        <v>78584</v>
      </c>
      <c r="G17" s="5">
        <v>89342</v>
      </c>
      <c r="I17" s="31">
        <f>E17/'POPULAÇÃO ATENDIDA SAA'!E17</f>
        <v>61.418140880119424</v>
      </c>
      <c r="J17" s="31">
        <f>F17/'POPULAÇÃO ATENDIDA SAA'!F17</f>
        <v>61.469030353110583</v>
      </c>
      <c r="K17" s="31">
        <f>G17/'POPULAÇÃO ATENDIDA SAA'!G17</f>
        <v>69.274409067781477</v>
      </c>
      <c r="L17" s="34"/>
      <c r="M17" s="31">
        <f>$K17*'POPULAÇÃO ATENDIDA SAA'!X17</f>
        <v>90296.071700991597</v>
      </c>
      <c r="N17" s="31">
        <f>$K17*'POPULAÇÃO ATENDIDA SAA'!Y17</f>
        <v>91250.143401983194</v>
      </c>
      <c r="O17" s="31">
        <f>$K17*'POPULAÇÃO ATENDIDA SAA'!Z17</f>
        <v>92136.067124332549</v>
      </c>
      <c r="P17" s="31">
        <f>$K17*'POPULAÇÃO ATENDIDA SAA'!AA17</f>
        <v>93021.990846681889</v>
      </c>
    </row>
    <row r="18" spans="1:16" x14ac:dyDescent="0.25">
      <c r="A18" s="1">
        <v>13</v>
      </c>
      <c r="B18" t="s">
        <v>226</v>
      </c>
      <c r="C18" s="14" t="s">
        <v>464</v>
      </c>
      <c r="D18" s="14" t="s">
        <v>460</v>
      </c>
      <c r="E18" s="5">
        <v>366127</v>
      </c>
      <c r="F18" s="5">
        <v>365527.99</v>
      </c>
      <c r="G18" s="5">
        <v>390504.33999999997</v>
      </c>
      <c r="I18" s="31">
        <f>E18/'POPULAÇÃO ATENDIDA SAA'!E18</f>
        <v>67.410786856385158</v>
      </c>
      <c r="J18" s="31">
        <f>F18/'POPULAÇÃO ATENDIDA SAA'!F18</f>
        <v>66.753122537696925</v>
      </c>
      <c r="K18" s="31">
        <f>G18/'POPULAÇÃO ATENDIDA SAA'!G18</f>
        <v>70.734309796495211</v>
      </c>
      <c r="L18" s="34"/>
      <c r="M18" s="31">
        <f>$K18*'POPULAÇÃO ATENDIDA SAA'!X18</f>
        <v>394666.75968378037</v>
      </c>
      <c r="N18" s="31">
        <f>$K18*'POPULAÇÃO ATENDIDA SAA'!Y18</f>
        <v>398759.80570616439</v>
      </c>
      <c r="O18" s="31">
        <f>$K18*'POPULAÇÃO ATENDIDA SAA'!Z18</f>
        <v>402714.10440575576</v>
      </c>
      <c r="P18" s="31">
        <f>$K18*'POPULAÇÃO ATENDIDA SAA'!AA18</f>
        <v>406460.28212115815</v>
      </c>
    </row>
    <row r="19" spans="1:16" x14ac:dyDescent="0.25">
      <c r="A19" s="1">
        <v>14</v>
      </c>
      <c r="B19" t="s">
        <v>227</v>
      </c>
      <c r="C19" s="14" t="s">
        <v>464</v>
      </c>
      <c r="D19" s="14" t="s">
        <v>460</v>
      </c>
      <c r="E19" s="5">
        <v>190948</v>
      </c>
      <c r="F19" s="5">
        <v>195479</v>
      </c>
      <c r="G19" s="5">
        <v>183930.9</v>
      </c>
      <c r="I19" s="31">
        <f>E19/'POPULAÇÃO ATENDIDA SAA'!E19</f>
        <v>93.190824792581751</v>
      </c>
      <c r="J19" s="31">
        <f>F19/'POPULAÇÃO ATENDIDA SAA'!F19</f>
        <v>95.402147388970235</v>
      </c>
      <c r="K19" s="31">
        <f>G19/'POPULAÇÃO ATENDIDA SAA'!G19</f>
        <v>89.766178623718886</v>
      </c>
      <c r="L19" s="34"/>
      <c r="M19" s="31">
        <f>$K19*'POPULAÇÃO ATENDIDA SAA'!X19</f>
        <v>185959.54963235295</v>
      </c>
      <c r="N19" s="31">
        <f>$K19*'POPULAÇÃO ATENDIDA SAA'!Y19</f>
        <v>187903.67219669119</v>
      </c>
      <c r="O19" s="31">
        <f>$K19*'POPULAÇÃO ATENDIDA SAA'!Z19</f>
        <v>189678.74062500001</v>
      </c>
      <c r="P19" s="31">
        <f>$K19*'POPULAÇÃO ATENDIDA SAA'!AA19</f>
        <v>191453.8090533088</v>
      </c>
    </row>
    <row r="20" spans="1:16" x14ac:dyDescent="0.25">
      <c r="A20" s="1">
        <v>15</v>
      </c>
      <c r="B20" t="s">
        <v>0</v>
      </c>
      <c r="C20" s="14" t="s">
        <v>463</v>
      </c>
      <c r="D20" s="14" t="s">
        <v>459</v>
      </c>
      <c r="E20" s="5">
        <v>25680857.530000001</v>
      </c>
      <c r="F20" s="5">
        <v>25510919.720000003</v>
      </c>
      <c r="G20" s="5">
        <v>25675382.079999998</v>
      </c>
      <c r="I20" s="31">
        <f>E20/'POPULAÇÃO ATENDIDA SAA'!E20</f>
        <v>64.508688856410913</v>
      </c>
      <c r="J20" s="31">
        <f>F20/'POPULAÇÃO ATENDIDA SAA'!F20</f>
        <v>63.34874821742094</v>
      </c>
      <c r="K20" s="31">
        <f>G20/'POPULAÇÃO ATENDIDA SAA'!G20</f>
        <v>63.030362702398719</v>
      </c>
      <c r="L20" s="34"/>
      <c r="M20" s="31">
        <f>$K20*'POPULAÇÃO ATENDIDA SAA'!X20</f>
        <v>26078608.012052145</v>
      </c>
      <c r="N20" s="31">
        <f>$K20*'POPULAÇÃO ATENDIDA SAA'!Y20</f>
        <v>26346962.533194713</v>
      </c>
      <c r="O20" s="31">
        <f>$K20*'POPULAÇÃO ATENDIDA SAA'!Z20</f>
        <v>26606692.94704276</v>
      </c>
      <c r="P20" s="31">
        <f>$K20*'POPULAÇÃO ATENDIDA SAA'!AA20</f>
        <v>26857673.354219727</v>
      </c>
    </row>
    <row r="21" spans="1:16" x14ac:dyDescent="0.25">
      <c r="A21" s="1">
        <v>16</v>
      </c>
      <c r="B21" t="s">
        <v>228</v>
      </c>
      <c r="C21" s="14" t="s">
        <v>463</v>
      </c>
      <c r="D21" s="14" t="s">
        <v>459</v>
      </c>
      <c r="E21" s="5">
        <v>81185</v>
      </c>
      <c r="F21" s="5">
        <v>82175</v>
      </c>
      <c r="G21" s="5">
        <v>79875</v>
      </c>
      <c r="I21" s="31">
        <f>E21/'POPULAÇÃO ATENDIDA SAA'!E21</f>
        <v>72.102103363607299</v>
      </c>
      <c r="J21" s="31">
        <f>F21/'POPULAÇÃO ATENDIDA SAA'!F21</f>
        <v>72.265912527422358</v>
      </c>
      <c r="K21" s="31">
        <f>G21/'POPULAÇÃO ATENDIDA SAA'!G21</f>
        <v>69.554666397533282</v>
      </c>
      <c r="L21" s="34"/>
      <c r="M21" s="31">
        <f>$K21*'POPULAÇÃO ATENDIDA SAA'!X21</f>
        <v>80769.379844961251</v>
      </c>
      <c r="N21" s="31">
        <f>$K21*'POPULAÇÃO ATENDIDA SAA'!Y21</f>
        <v>81594.961240310076</v>
      </c>
      <c r="O21" s="31">
        <f>$K21*'POPULAÇÃO ATENDIDA SAA'!Z21</f>
        <v>82351.744186046519</v>
      </c>
      <c r="P21" s="31">
        <f>$K21*'POPULAÇÃO ATENDIDA SAA'!AA21</f>
        <v>83177.325581395344</v>
      </c>
    </row>
    <row r="22" spans="1:16" x14ac:dyDescent="0.25">
      <c r="A22" s="1">
        <v>17</v>
      </c>
      <c r="B22" t="s">
        <v>229</v>
      </c>
      <c r="C22" s="14" t="s">
        <v>463</v>
      </c>
      <c r="D22" s="14" t="s">
        <v>460</v>
      </c>
      <c r="E22" s="5">
        <v>1187355</v>
      </c>
      <c r="F22" s="5">
        <v>1214874</v>
      </c>
      <c r="G22" s="5">
        <v>1199915.49</v>
      </c>
      <c r="I22" s="31">
        <f>E22/'POPULAÇÃO ATENDIDA SAA'!E22</f>
        <v>61.449699302453233</v>
      </c>
      <c r="J22" s="31">
        <f>F22/'POPULAÇÃO ATENDIDA SAA'!F22</f>
        <v>62.499036051732098</v>
      </c>
      <c r="K22" s="31">
        <f>G22/'POPULAÇÃO ATENDIDA SAA'!G22</f>
        <v>61.352442345081876</v>
      </c>
      <c r="L22" s="34"/>
      <c r="M22" s="31">
        <f>$K22*'POPULAÇÃO ATENDIDA SAA'!X22</f>
        <v>1212769.8145469425</v>
      </c>
      <c r="N22" s="31">
        <f>$K22*'POPULAÇÃO ATENDIDA SAA'!Y22</f>
        <v>1225207.5637613449</v>
      </c>
      <c r="O22" s="31">
        <f>$K22*'POPULAÇÃO ATENDIDA SAA'!Z22</f>
        <v>1237288.248404999</v>
      </c>
      <c r="P22" s="31">
        <f>$K22*'POPULAÇÃO ATENDIDA SAA'!AA22</f>
        <v>1249876.0821413796</v>
      </c>
    </row>
    <row r="23" spans="1:16" x14ac:dyDescent="0.25">
      <c r="A23" s="1">
        <v>18</v>
      </c>
      <c r="B23" t="s">
        <v>230</v>
      </c>
      <c r="C23" s="14" t="s">
        <v>463</v>
      </c>
      <c r="D23" s="14" t="s">
        <v>458</v>
      </c>
      <c r="E23" s="5">
        <v>9451696.2300000004</v>
      </c>
      <c r="F23" s="5">
        <v>9277669.2999999989</v>
      </c>
      <c r="G23" s="5">
        <v>9079068.3599999994</v>
      </c>
      <c r="I23" s="31">
        <f>E23/'POPULAÇÃO ATENDIDA SAA'!E23</f>
        <v>18.280673626765974</v>
      </c>
      <c r="J23" s="31">
        <f>F23/'POPULAÇÃO ATENDIDA SAA'!F23</f>
        <v>17.302324006273203</v>
      </c>
      <c r="K23" s="31">
        <f>G23/'POPULAÇÃO ATENDIDA SAA'!G23</f>
        <v>16.397066109265253</v>
      </c>
      <c r="L23" s="34"/>
      <c r="M23" s="31">
        <f>$K23*'POPULAÇÃO ATENDIDA SAA'!X23</f>
        <v>9716285.855550928</v>
      </c>
      <c r="N23" s="31">
        <f>$K23*'POPULAÇÃO ATENDIDA SAA'!Y23</f>
        <v>10361601.145561486</v>
      </c>
      <c r="O23" s="31">
        <f>$K23*'POPULAÇÃO ATENDIDA SAA'!Z23</f>
        <v>10794159.248690899</v>
      </c>
      <c r="P23" s="31">
        <f>$K23*'POPULAÇÃO ATENDIDA SAA'!AA23</f>
        <v>11007188.367969731</v>
      </c>
    </row>
    <row r="24" spans="1:16" x14ac:dyDescent="0.25">
      <c r="A24" s="1">
        <v>19</v>
      </c>
      <c r="B24" t="s">
        <v>231</v>
      </c>
      <c r="C24" s="14" t="s">
        <v>464</v>
      </c>
      <c r="D24" s="14" t="s">
        <v>460</v>
      </c>
      <c r="E24" s="5">
        <v>176323</v>
      </c>
      <c r="F24" s="5">
        <v>179770</v>
      </c>
      <c r="G24" s="5">
        <v>184742</v>
      </c>
      <c r="I24" s="31">
        <f>E24/'POPULAÇÃO ATENDIDA SAA'!E24</f>
        <v>86.533799236364004</v>
      </c>
      <c r="J24" s="31">
        <f>F24/'POPULAÇÃO ATENDIDA SAA'!F24</f>
        <v>88.119732643839029</v>
      </c>
      <c r="K24" s="31">
        <f>G24/'POPULAÇÃO ATENDIDA SAA'!G24</f>
        <v>90.448370642188721</v>
      </c>
      <c r="L24" s="34"/>
      <c r="M24" s="31">
        <f>$K24*'POPULAÇÃO ATENDIDA SAA'!X24</f>
        <v>186798.49721706865</v>
      </c>
      <c r="N24" s="31">
        <f>$K24*'POPULAÇÃO ATENDIDA SAA'!Y24</f>
        <v>188683.61966604821</v>
      </c>
      <c r="O24" s="31">
        <f>$K24*'POPULAÇÃO ATENDIDA SAA'!Z24</f>
        <v>190568.7421150278</v>
      </c>
      <c r="P24" s="31">
        <f>$K24*'POPULAÇÃO ATENDIDA SAA'!AA24</f>
        <v>192368.17717996286</v>
      </c>
    </row>
    <row r="25" spans="1:16" x14ac:dyDescent="0.25">
      <c r="A25" s="1">
        <v>20</v>
      </c>
      <c r="B25" t="s">
        <v>232</v>
      </c>
      <c r="C25" s="14" t="s">
        <v>463</v>
      </c>
      <c r="D25" s="14" t="s">
        <v>460</v>
      </c>
      <c r="E25" s="5">
        <v>301936</v>
      </c>
      <c r="F25" s="5">
        <v>312095</v>
      </c>
      <c r="G25" s="5">
        <v>319230</v>
      </c>
      <c r="I25" s="31">
        <f>E25/'POPULAÇÃO ATENDIDA SAA'!E25</f>
        <v>103.64389635637825</v>
      </c>
      <c r="J25" s="31">
        <f>F25/'POPULAÇÃO ATENDIDA SAA'!F25</f>
        <v>106.28087464601704</v>
      </c>
      <c r="K25" s="31">
        <f>G25/'POPULAÇÃO ATENDIDA SAA'!G25</f>
        <v>107.84784545018275</v>
      </c>
      <c r="L25" s="34"/>
      <c r="M25" s="31">
        <f>$K25*'POPULAÇÃO ATENDIDA SAA'!X25</f>
        <v>322717.12015888776</v>
      </c>
      <c r="N25" s="31">
        <f>$K25*'POPULAÇÃO ATENDIDA SAA'!Y25</f>
        <v>325992.89970208536</v>
      </c>
      <c r="O25" s="31">
        <f>$K25*'POPULAÇÃO ATENDIDA SAA'!Z25</f>
        <v>329163.00893743796</v>
      </c>
      <c r="P25" s="31">
        <f>$K25*'POPULAÇÃO ATENDIDA SAA'!AA25</f>
        <v>332333.11817279045</v>
      </c>
    </row>
    <row r="26" spans="1:16" x14ac:dyDescent="0.25">
      <c r="A26" s="1">
        <v>21</v>
      </c>
      <c r="B26" t="s">
        <v>233</v>
      </c>
      <c r="C26" s="14" t="s">
        <v>463</v>
      </c>
      <c r="D26" s="14" t="s">
        <v>460</v>
      </c>
      <c r="E26" s="5">
        <v>235648</v>
      </c>
      <c r="F26" s="5">
        <v>240648</v>
      </c>
      <c r="G26" s="5">
        <v>242813</v>
      </c>
      <c r="I26" s="31">
        <f>E26/'POPULAÇÃO ATENDIDA SAA'!E26</f>
        <v>71.582017010935601</v>
      </c>
      <c r="J26" s="31">
        <f>F26/'POPULAÇÃO ATENDIDA SAA'!F26</f>
        <v>73.100850546780066</v>
      </c>
      <c r="K26" s="31">
        <f>G26/'POPULAÇÃO ATENDIDA SAA'!G26</f>
        <v>73.758505467800731</v>
      </c>
      <c r="L26" s="34"/>
      <c r="M26" s="31">
        <f>$K26*'POPULAÇÃO ATENDIDA SAA'!X26</f>
        <v>245382.08235630541</v>
      </c>
      <c r="N26" s="31">
        <f>$K26*'POPULAÇÃO ATENDIDA SAA'!Y26</f>
        <v>247881.73005433229</v>
      </c>
      <c r="O26" s="31">
        <f>$K26*'POPULAÇÃO ATENDIDA SAA'!Z26</f>
        <v>250381.37775235917</v>
      </c>
      <c r="P26" s="31">
        <f>$K26*'POPULAÇÃO ATENDIDA SAA'!AA26</f>
        <v>252742.156133829</v>
      </c>
    </row>
    <row r="27" spans="1:16" x14ac:dyDescent="0.25">
      <c r="A27" s="1">
        <v>22</v>
      </c>
      <c r="B27" t="s">
        <v>234</v>
      </c>
      <c r="C27" s="14" t="s">
        <v>464</v>
      </c>
      <c r="D27" s="14" t="s">
        <v>460</v>
      </c>
      <c r="E27" s="5">
        <v>1602843</v>
      </c>
      <c r="F27" s="5">
        <v>1614478</v>
      </c>
      <c r="G27" s="5">
        <v>1602827</v>
      </c>
      <c r="I27" s="31">
        <f>E27/'POPULAÇÃO ATENDIDA SAA'!E27</f>
        <v>79.826907952611577</v>
      </c>
      <c r="J27" s="31">
        <f>F27/'POPULAÇÃO ATENDIDA SAA'!F27</f>
        <v>79.807811273848046</v>
      </c>
      <c r="K27" s="31">
        <f>G27/'POPULAÇÃO ATENDIDA SAA'!G27</f>
        <v>78.642056880044748</v>
      </c>
      <c r="L27" s="34"/>
      <c r="M27" s="31">
        <f>$K27*'POPULAÇÃO ATENDIDA SAA'!X27</f>
        <v>1619966.6576675938</v>
      </c>
      <c r="N27" s="31">
        <f>$K27*'POPULAÇÃO ATENDIDA SAA'!Y27</f>
        <v>1636645.1586266423</v>
      </c>
      <c r="O27" s="31">
        <f>$K27*'POPULAÇÃO ATENDIDA SAA'!Z27</f>
        <v>1652785.6434257217</v>
      </c>
      <c r="P27" s="31">
        <f>$K27*'POPULAÇÃO ATENDIDA SAA'!AA27</f>
        <v>1668388.1120648319</v>
      </c>
    </row>
    <row r="28" spans="1:16" x14ac:dyDescent="0.25">
      <c r="A28" s="1">
        <v>23</v>
      </c>
      <c r="B28" t="s">
        <v>235</v>
      </c>
      <c r="C28" s="14" t="s">
        <v>463</v>
      </c>
      <c r="D28" s="14" t="s">
        <v>458</v>
      </c>
      <c r="E28" s="5">
        <v>473990</v>
      </c>
      <c r="F28" s="5">
        <v>523744</v>
      </c>
      <c r="G28" s="5">
        <v>548050.08000000007</v>
      </c>
      <c r="I28" s="31">
        <f>E28/'POPULAÇÃO ATENDIDA SAA'!E28</f>
        <v>66.233844976359393</v>
      </c>
      <c r="J28" s="31">
        <f>F28/'POPULAÇÃO ATENDIDA SAA'!F28</f>
        <v>72.005420753906151</v>
      </c>
      <c r="K28" s="31">
        <f>G28/'POPULAÇÃO ATENDIDA SAA'!G28</f>
        <v>74.131317499239728</v>
      </c>
      <c r="L28" s="34"/>
      <c r="M28" s="31">
        <f>$K28*'POPULAÇÃO ATENDIDA SAA'!X28</f>
        <v>553955.30257770419</v>
      </c>
      <c r="N28" s="31">
        <f>$K28*'POPULAÇÃO ATENDIDA SAA'!Y28</f>
        <v>559633.40121011215</v>
      </c>
      <c r="O28" s="31">
        <f>$K28*'POPULAÇÃO ATENDIDA SAA'!Z28</f>
        <v>565160.0838789891</v>
      </c>
      <c r="P28" s="31">
        <f>$K28*'POPULAÇÃO ATENDIDA SAA'!AA28</f>
        <v>570459.64260256954</v>
      </c>
    </row>
    <row r="29" spans="1:16" x14ac:dyDescent="0.25">
      <c r="A29" s="1">
        <v>24</v>
      </c>
      <c r="B29" t="s">
        <v>236</v>
      </c>
      <c r="C29" s="14" t="s">
        <v>463</v>
      </c>
      <c r="D29" s="14" t="s">
        <v>458</v>
      </c>
      <c r="E29" s="5">
        <v>323074</v>
      </c>
      <c r="F29" s="5">
        <v>301617.20999999996</v>
      </c>
      <c r="G29" s="5">
        <v>321462.87</v>
      </c>
      <c r="I29" s="31">
        <f>E29/'POPULAÇÃO ATENDIDA SAA'!E29</f>
        <v>58.316321232435847</v>
      </c>
      <c r="J29" s="31">
        <f>F29/'POPULAÇÃO ATENDIDA SAA'!F29</f>
        <v>54.29667211354586</v>
      </c>
      <c r="K29" s="31">
        <f>G29/'POPULAÇÃO ATENDIDA SAA'!G29</f>
        <v>57.713431010579079</v>
      </c>
      <c r="L29" s="34"/>
      <c r="M29" s="31">
        <f>$K29*'POPULAÇÃO ATENDIDA SAA'!X29</f>
        <v>324877.41479013191</v>
      </c>
      <c r="N29" s="31">
        <f>$K29*'POPULAÇÃO ATENDIDA SAA'!Y29</f>
        <v>328236.88627719716</v>
      </c>
      <c r="O29" s="31">
        <f>$K29*'POPULAÇÃO ATENDIDA SAA'!Z29</f>
        <v>331486.2111581291</v>
      </c>
      <c r="P29" s="31">
        <f>$K29*'POPULAÇÃO ATENDIDA SAA'!AA29</f>
        <v>334625.38943292777</v>
      </c>
    </row>
    <row r="30" spans="1:16" x14ac:dyDescent="0.25">
      <c r="A30" s="1">
        <v>25</v>
      </c>
      <c r="B30" t="s">
        <v>237</v>
      </c>
      <c r="C30" s="14" t="s">
        <v>463</v>
      </c>
      <c r="D30" s="14" t="s">
        <v>460</v>
      </c>
      <c r="E30" s="5">
        <v>164473</v>
      </c>
      <c r="F30" s="5">
        <v>160243.9</v>
      </c>
      <c r="G30" s="5">
        <v>167735.29999999999</v>
      </c>
      <c r="I30" s="31">
        <f>E30/'POPULAÇÃO ATENDIDA SAA'!E30</f>
        <v>95.01617562102831</v>
      </c>
      <c r="J30" s="31">
        <f>F30/'POPULAÇÃO ATENDIDA SAA'!F30</f>
        <v>92.573021374927791</v>
      </c>
      <c r="K30" s="31">
        <f>G30/'POPULAÇÃO ATENDIDA SAA'!G30</f>
        <v>96.90080878105141</v>
      </c>
      <c r="L30" s="34"/>
      <c r="M30" s="31">
        <f>$K30*'POPULAÇÃO ATENDIDA SAA'!X30</f>
        <v>169559.50119630233</v>
      </c>
      <c r="N30" s="31">
        <f>$K30*'POPULAÇÃO ATENDIDA SAA'!Y30</f>
        <v>171201.28227297444</v>
      </c>
      <c r="O30" s="31">
        <f>$K30*'POPULAÇÃO ATENDIDA SAA'!Z30</f>
        <v>172934.27340946163</v>
      </c>
      <c r="P30" s="31">
        <f>$K30*'POPULAÇÃO ATENDIDA SAA'!AA30</f>
        <v>174576.05448613374</v>
      </c>
    </row>
    <row r="31" spans="1:16" x14ac:dyDescent="0.25">
      <c r="A31" s="1">
        <v>26</v>
      </c>
      <c r="B31" t="s">
        <v>238</v>
      </c>
      <c r="C31" s="14" t="s">
        <v>464</v>
      </c>
      <c r="D31" s="14" t="s">
        <v>460</v>
      </c>
      <c r="E31" s="5">
        <v>797416.65999999992</v>
      </c>
      <c r="F31" s="5">
        <v>692020.43</v>
      </c>
      <c r="G31" s="5">
        <v>665475.40999999992</v>
      </c>
      <c r="I31" s="31">
        <f>E31/'POPULAÇÃO ATENDIDA SAA'!E31</f>
        <v>92.390318160396333</v>
      </c>
      <c r="J31" s="31">
        <f>F31/'POPULAÇÃO ATENDIDA SAA'!F31</f>
        <v>78.483649695895039</v>
      </c>
      <c r="K31" s="31">
        <f>G31/'POPULAÇÃO ATENDIDA SAA'!G31</f>
        <v>73.877365857420017</v>
      </c>
      <c r="L31" s="34"/>
      <c r="M31" s="31">
        <f>$K31*'POPULAÇÃO ATENDIDA SAA'!X31</f>
        <v>672596.10524540581</v>
      </c>
      <c r="N31" s="31">
        <f>$K31*'POPULAÇÃO ATENDIDA SAA'!Y31</f>
        <v>679562.00276808545</v>
      </c>
      <c r="O31" s="31">
        <f>$K31*'POPULAÇÃO ATENDIDA SAA'!Z31</f>
        <v>686218.30484531284</v>
      </c>
      <c r="P31" s="31">
        <f>$K31*'POPULAÇÃO ATENDIDA SAA'!AA31</f>
        <v>692719.80919981387</v>
      </c>
    </row>
    <row r="32" spans="1:16" x14ac:dyDescent="0.25">
      <c r="A32" s="1">
        <v>27</v>
      </c>
      <c r="B32" t="s">
        <v>239</v>
      </c>
      <c r="C32" s="14" t="s">
        <v>464</v>
      </c>
      <c r="D32" s="14" t="s">
        <v>460</v>
      </c>
      <c r="E32" s="5">
        <v>214316.4</v>
      </c>
      <c r="F32" s="5">
        <v>225439</v>
      </c>
      <c r="G32" s="5">
        <v>218801.7</v>
      </c>
      <c r="I32" s="31">
        <f>E32/'POPULAÇÃO ATENDIDA SAA'!E32</f>
        <v>81.675457317073167</v>
      </c>
      <c r="J32" s="31">
        <f>F32/'POPULAÇÃO ATENDIDA SAA'!F32</f>
        <v>85.914253048780495</v>
      </c>
      <c r="K32" s="31">
        <f>G32/'POPULAÇÃO ATENDIDA SAA'!G32</f>
        <v>83.384794207317071</v>
      </c>
      <c r="L32" s="34"/>
      <c r="M32" s="31">
        <f>$K32*'POPULAÇÃO ATENDIDA SAA'!X32</f>
        <v>221156.93896663078</v>
      </c>
      <c r="N32" s="31">
        <f>$K32*'POPULAÇÃO ATENDIDA SAA'!Y32</f>
        <v>223433.66996770719</v>
      </c>
      <c r="O32" s="31">
        <f>$K32*'POPULAÇÃO ATENDIDA SAA'!Z32</f>
        <v>225631.89300322928</v>
      </c>
      <c r="P32" s="31">
        <f>$K32*'POPULAÇÃO ATENDIDA SAA'!AA32</f>
        <v>227751.60807319699</v>
      </c>
    </row>
    <row r="33" spans="1:16" x14ac:dyDescent="0.25">
      <c r="A33" s="1">
        <v>28</v>
      </c>
      <c r="B33" t="s">
        <v>241</v>
      </c>
      <c r="C33" s="14" t="s">
        <v>463</v>
      </c>
      <c r="D33" s="14" t="s">
        <v>460</v>
      </c>
      <c r="E33" s="5">
        <v>146482</v>
      </c>
      <c r="F33" s="5">
        <v>161858.35999999999</v>
      </c>
      <c r="G33" s="5">
        <v>146752.19999999998</v>
      </c>
      <c r="I33" s="31">
        <f>E33/'POPULAÇÃO ATENDIDA SAA'!E33</f>
        <v>77.311023362726047</v>
      </c>
      <c r="J33" s="31">
        <f>F33/'POPULAÇÃO ATENDIDA SAA'!F33</f>
        <v>85.426437728953189</v>
      </c>
      <c r="K33" s="31">
        <f>G33/'POPULAÇÃO ATENDIDA SAA'!G33</f>
        <v>77.566817988847021</v>
      </c>
      <c r="L33" s="34"/>
      <c r="M33" s="31">
        <f>$K33*'POPULAÇÃO ATENDIDA SAA'!X33</f>
        <v>148416.54940828402</v>
      </c>
      <c r="N33" s="31">
        <f>$K33*'POPULAÇÃO ATENDIDA SAA'!Y33</f>
        <v>149936.17278106508</v>
      </c>
      <c r="O33" s="31">
        <f>$K33*'POPULAÇÃO ATENDIDA SAA'!Z33</f>
        <v>151383.43313609465</v>
      </c>
      <c r="P33" s="31">
        <f>$K33*'POPULAÇÃO ATENDIDA SAA'!AA33</f>
        <v>152830.69349112423</v>
      </c>
    </row>
    <row r="34" spans="1:16" x14ac:dyDescent="0.25">
      <c r="A34" s="1">
        <v>29</v>
      </c>
      <c r="B34" t="s">
        <v>243</v>
      </c>
      <c r="C34" s="14" t="s">
        <v>463</v>
      </c>
      <c r="D34" s="14" t="s">
        <v>460</v>
      </c>
      <c r="E34" s="5">
        <v>92246</v>
      </c>
      <c r="F34" s="5">
        <v>97713</v>
      </c>
      <c r="G34" s="5">
        <v>110198</v>
      </c>
      <c r="I34" s="31">
        <f>E34/'POPULAÇÃO ATENDIDA SAA'!E34</f>
        <v>57.061498013091246</v>
      </c>
      <c r="J34" s="31">
        <f>F34/'POPULAÇÃO ATENDIDA SAA'!F34</f>
        <v>58.957542460074102</v>
      </c>
      <c r="K34" s="31">
        <f>G34/'POPULAÇÃO ATENDIDA SAA'!G34</f>
        <v>64.856295674271408</v>
      </c>
      <c r="L34" s="34"/>
      <c r="M34" s="31">
        <f>$K34*'POPULAÇÃO ATENDIDA SAA'!X34</f>
        <v>111373.26097867</v>
      </c>
      <c r="N34" s="31">
        <f>$K34*'POPULAÇÃO ATENDIDA SAA'!Y34</f>
        <v>112479.38895859473</v>
      </c>
      <c r="O34" s="31">
        <f>$K34*'POPULAÇÃO ATENDIDA SAA'!Z34</f>
        <v>113585.51693851945</v>
      </c>
      <c r="P34" s="31">
        <f>$K34*'POPULAÇÃO ATENDIDA SAA'!AA34</f>
        <v>114691.64491844414</v>
      </c>
    </row>
    <row r="35" spans="1:16" x14ac:dyDescent="0.25">
      <c r="A35" s="1">
        <v>30</v>
      </c>
      <c r="B35" t="s">
        <v>245</v>
      </c>
      <c r="C35" s="14" t="s">
        <v>463</v>
      </c>
      <c r="D35" s="14" t="s">
        <v>458</v>
      </c>
      <c r="E35" s="5">
        <v>768083.76000000013</v>
      </c>
      <c r="F35" s="5">
        <v>817213.41</v>
      </c>
      <c r="G35" s="5">
        <v>842967</v>
      </c>
      <c r="I35" s="31">
        <f>E35/'POPULAÇÃO ATENDIDA SAA'!E35</f>
        <v>90.547578400523676</v>
      </c>
      <c r="J35" s="31">
        <f>F35/'POPULAÇÃO ATENDIDA SAA'!F35</f>
        <v>94.496672117018534</v>
      </c>
      <c r="K35" s="31">
        <f>G35/'POPULAÇÃO ATENDIDA SAA'!G35</f>
        <v>95.610231979238321</v>
      </c>
      <c r="L35" s="34"/>
      <c r="M35" s="31">
        <f>$K35*'POPULAÇÃO ATENDIDA SAA'!X35</f>
        <v>851889.38386451837</v>
      </c>
      <c r="N35" s="31">
        <f>$K35*'POPULAÇÃO ATENDIDA SAA'!Y35</f>
        <v>860712.63013054209</v>
      </c>
      <c r="O35" s="31">
        <f>$K35*'POPULAÇÃO ATENDIDA SAA'!Z35</f>
        <v>869238.46360108186</v>
      </c>
      <c r="P35" s="31">
        <f>$K35*'POPULAÇÃO ATENDIDA SAA'!AA35</f>
        <v>877466.88427613769</v>
      </c>
    </row>
    <row r="36" spans="1:16" x14ac:dyDescent="0.25">
      <c r="A36" s="1">
        <v>31</v>
      </c>
      <c r="B36" t="s">
        <v>247</v>
      </c>
      <c r="C36" s="14" t="s">
        <v>463</v>
      </c>
      <c r="D36" s="14" t="s">
        <v>458</v>
      </c>
      <c r="E36" s="5">
        <v>1546885.67</v>
      </c>
      <c r="F36" s="5">
        <v>1579576.9</v>
      </c>
      <c r="G36" s="5">
        <v>1600390.2</v>
      </c>
      <c r="I36" s="31">
        <f>E36/'POPULAÇÃO ATENDIDA SAA'!E36</f>
        <v>68.180063448199363</v>
      </c>
      <c r="J36" s="31">
        <f>F36/'POPULAÇÃO ATENDIDA SAA'!F36</f>
        <v>68.553570976746869</v>
      </c>
      <c r="K36" s="31">
        <f>G36/'POPULAÇÃO ATENDIDA SAA'!G36</f>
        <v>68.401047301498693</v>
      </c>
      <c r="L36" s="34"/>
      <c r="M36" s="31">
        <f>$K36*'POPULAÇÃO ATENDIDA SAA'!X36</f>
        <v>1617593.537910064</v>
      </c>
      <c r="N36" s="31">
        <f>$K36*'POPULAÇÃO ATENDIDA SAA'!Y36</f>
        <v>1641114.5062211626</v>
      </c>
      <c r="O36" s="31">
        <f>$K36*'POPULAÇÃO ATENDIDA SAA'!Z36</f>
        <v>1657288.8858957966</v>
      </c>
      <c r="P36" s="31">
        <f>$K36*'POPULAÇÃO ATENDIDA SAA'!AA36</f>
        <v>1672912.6483900174</v>
      </c>
    </row>
    <row r="37" spans="1:16" x14ac:dyDescent="0.25">
      <c r="A37" s="1">
        <v>32</v>
      </c>
      <c r="B37" t="s">
        <v>249</v>
      </c>
      <c r="C37" s="14" t="s">
        <v>464</v>
      </c>
      <c r="D37" s="14" t="s">
        <v>460</v>
      </c>
      <c r="E37" s="5">
        <v>399752</v>
      </c>
      <c r="F37" s="5">
        <v>428477.93</v>
      </c>
      <c r="G37" s="5">
        <v>415118.4</v>
      </c>
      <c r="I37" s="31">
        <f>E37/'POPULAÇÃO ATENDIDA SAA'!E37</f>
        <v>58.195199947079395</v>
      </c>
      <c r="J37" s="31">
        <f>F37/'POPULAÇÃO ATENDIDA SAA'!F37</f>
        <v>62.140935242996768</v>
      </c>
      <c r="K37" s="31">
        <f>G37/'POPULAÇÃO ATENDIDA SAA'!G37</f>
        <v>59.975533494193364</v>
      </c>
      <c r="L37" s="34"/>
      <c r="M37" s="31">
        <f>$K37*'POPULAÇÃO ATENDIDA SAA'!X37</f>
        <v>419607.41084153607</v>
      </c>
      <c r="N37" s="31">
        <f>$K37*'POPULAÇÃO ATENDIDA SAA'!Y37</f>
        <v>423923.76741993619</v>
      </c>
      <c r="O37" s="31">
        <f>$K37*'POPULAÇÃO ATENDIDA SAA'!Z37</f>
        <v>428067.46973520028</v>
      </c>
      <c r="P37" s="31">
        <f>$K37*'POPULAÇÃO ATENDIDA SAA'!AA37</f>
        <v>432153.62062941911</v>
      </c>
    </row>
    <row r="38" spans="1:16" x14ac:dyDescent="0.25">
      <c r="A38" s="1">
        <v>33</v>
      </c>
      <c r="B38" t="s">
        <v>449</v>
      </c>
      <c r="C38" s="14" t="s">
        <v>464</v>
      </c>
      <c r="D38" s="14" t="s">
        <v>460</v>
      </c>
      <c r="E38" s="5">
        <v>1421439</v>
      </c>
      <c r="F38" s="5">
        <v>1561874</v>
      </c>
      <c r="G38" s="5">
        <v>1472272</v>
      </c>
      <c r="I38" s="31">
        <f>E38/'POPULAÇÃO ATENDIDA SAA'!E38</f>
        <v>60.620657643162154</v>
      </c>
      <c r="J38" s="31">
        <f>F38/'POPULAÇÃO ATENDIDA SAA'!F38</f>
        <v>66.13223109701984</v>
      </c>
      <c r="K38" s="31">
        <f>G38/'POPULAÇÃO ATENDIDA SAA'!G38</f>
        <v>62.020692211775014</v>
      </c>
      <c r="L38" s="34"/>
      <c r="M38" s="31">
        <f>$K38*'POPULAÇÃO ATENDIDA SAA'!X38</f>
        <v>1488082.454776275</v>
      </c>
      <c r="N38" s="31">
        <f>$K38*'POPULAÇÃO ATENDIDA SAA'!Y38</f>
        <v>1503402.6628928203</v>
      </c>
      <c r="O38" s="31">
        <f>$K38*'POPULAÇÃO ATENDIDA SAA'!Z38</f>
        <v>1518232.6243496363</v>
      </c>
      <c r="P38" s="31">
        <f>$K38*'POPULAÇÃO ATENDIDA SAA'!AA38</f>
        <v>1533897.0501779325</v>
      </c>
    </row>
    <row r="39" spans="1:16" x14ac:dyDescent="0.25">
      <c r="A39" s="1">
        <v>34</v>
      </c>
      <c r="B39" t="s">
        <v>251</v>
      </c>
      <c r="C39" s="14" t="s">
        <v>465</v>
      </c>
      <c r="D39" s="14" t="s">
        <v>458</v>
      </c>
      <c r="E39" s="5">
        <v>607619</v>
      </c>
      <c r="F39" s="5">
        <v>667214</v>
      </c>
      <c r="G39" s="5">
        <v>678897</v>
      </c>
      <c r="I39" s="31">
        <f>E39/'POPULAÇÃO ATENDIDA SAA'!E39</f>
        <v>63.527210239195476</v>
      </c>
      <c r="J39" s="31">
        <f>F39/'POPULAÇÃO ATENDIDA SAA'!F39</f>
        <v>68.40354088748677</v>
      </c>
      <c r="K39" s="31">
        <f>G39/'POPULAÇÃO ATENDIDA SAA'!G39</f>
        <v>68.24994642219815</v>
      </c>
      <c r="L39" s="34"/>
      <c r="M39" s="31">
        <f>$K39*'POPULAÇÃO ATENDIDA SAA'!X39</f>
        <v>686126.0942687128</v>
      </c>
      <c r="N39" s="31">
        <f>$K39*'POPULAÇÃO ATENDIDA SAA'!Y39</f>
        <v>693213.44159098039</v>
      </c>
      <c r="O39" s="31">
        <f>$K39*'POPULAÇÃO ATENDIDA SAA'!Z39</f>
        <v>700017.29502035724</v>
      </c>
      <c r="P39" s="31">
        <f>$K39*'POPULAÇÃO ATENDIDA SAA'!AA39</f>
        <v>706679.40150328865</v>
      </c>
    </row>
    <row r="40" spans="1:16" x14ac:dyDescent="0.25">
      <c r="A40" s="1">
        <v>35</v>
      </c>
      <c r="B40" t="s">
        <v>252</v>
      </c>
      <c r="C40" s="14" t="s">
        <v>463</v>
      </c>
      <c r="D40" s="14" t="s">
        <v>458</v>
      </c>
      <c r="E40" s="5">
        <v>125718</v>
      </c>
      <c r="F40" s="5">
        <v>138066</v>
      </c>
      <c r="G40" s="5">
        <v>139703</v>
      </c>
      <c r="I40" s="31">
        <f>E40/'POPULAÇÃO ATENDIDA SAA'!E40</f>
        <v>72.760638808290025</v>
      </c>
      <c r="J40" s="31">
        <f>F40/'POPULAÇÃO ATENDIDA SAA'!F40</f>
        <v>78.478860881602287</v>
      </c>
      <c r="K40" s="31">
        <f>G40/'POPULAÇÃO ATENDIDA SAA'!G40</f>
        <v>77.989941467489075</v>
      </c>
      <c r="L40" s="34"/>
      <c r="M40" s="31">
        <f>$K40*'POPULAÇÃO ATENDIDA SAA'!X40</f>
        <v>141149.03450258769</v>
      </c>
      <c r="N40" s="31">
        <f>$K40*'POPULAÇÃO ATENDIDA SAA'!Y40</f>
        <v>142595.06900517538</v>
      </c>
      <c r="O40" s="31">
        <f>$K40*'POPULAÇÃO ATENDIDA SAA'!Z40</f>
        <v>144041.10350776307</v>
      </c>
      <c r="P40" s="31">
        <f>$K40*'POPULAÇÃO ATENDIDA SAA'!AA40</f>
        <v>145406.80276020698</v>
      </c>
    </row>
    <row r="41" spans="1:16" x14ac:dyDescent="0.25">
      <c r="A41" s="1">
        <v>36</v>
      </c>
      <c r="B41" t="s">
        <v>254</v>
      </c>
      <c r="C41" s="14" t="s">
        <v>463</v>
      </c>
      <c r="D41" s="14" t="s">
        <v>458</v>
      </c>
      <c r="E41" s="5">
        <v>242916</v>
      </c>
      <c r="F41" s="5">
        <v>246185.54</v>
      </c>
      <c r="G41" s="5">
        <v>251863</v>
      </c>
      <c r="I41" s="31">
        <f>E41/'POPULAÇÃO ATENDIDA SAA'!E41</f>
        <v>99.095718323002941</v>
      </c>
      <c r="J41" s="31">
        <f>F41/'POPULAÇÃO ATENDIDA SAA'!F41</f>
        <v>99.43941071862281</v>
      </c>
      <c r="K41" s="31">
        <f>G41/'POPULAÇÃO ATENDIDA SAA'!G41</f>
        <v>100.25562371781129</v>
      </c>
      <c r="L41" s="34"/>
      <c r="M41" s="31">
        <f>$K41*'POPULAÇÃO ATENDIDA SAA'!X41</f>
        <v>254504.25992509368</v>
      </c>
      <c r="N41" s="31">
        <f>$K41*'POPULAÇÃO ATENDIDA SAA'!Y41</f>
        <v>257145.51985018729</v>
      </c>
      <c r="O41" s="31">
        <f>$K41*'POPULAÇÃO ATENDIDA SAA'!Z41</f>
        <v>259692.44906367041</v>
      </c>
      <c r="P41" s="31">
        <f>$K41*'POPULAÇÃO ATENDIDA SAA'!AA41</f>
        <v>262145.04756554315</v>
      </c>
    </row>
    <row r="42" spans="1:16" x14ac:dyDescent="0.25">
      <c r="A42" s="1">
        <v>37</v>
      </c>
      <c r="B42" t="s">
        <v>256</v>
      </c>
      <c r="C42" s="14" t="s">
        <v>463</v>
      </c>
      <c r="D42" s="14" t="s">
        <v>460</v>
      </c>
      <c r="E42" s="5">
        <v>253424</v>
      </c>
      <c r="F42" s="5">
        <v>285781.92</v>
      </c>
      <c r="G42" s="5">
        <v>281406.29000000004</v>
      </c>
      <c r="I42" s="31">
        <f>E42/'POPULAÇÃO ATENDIDA SAA'!E42</f>
        <v>51.55948291020956</v>
      </c>
      <c r="J42" s="31">
        <f>F42/'POPULAÇÃO ATENDIDA SAA'!F42</f>
        <v>57.922642639477651</v>
      </c>
      <c r="K42" s="31">
        <f>G42/'POPULAÇÃO ATENDIDA SAA'!G42</f>
        <v>56.819868304827224</v>
      </c>
      <c r="L42" s="34"/>
      <c r="M42" s="31">
        <f>$K42*'POPULAÇÃO ATENDIDA SAA'!X42</f>
        <v>284459.72000193759</v>
      </c>
      <c r="N42" s="31">
        <f>$K42*'POPULAÇÃO ATENDIDA SAA'!Y42</f>
        <v>287404.09893237747</v>
      </c>
      <c r="O42" s="31">
        <f>$K42*'POPULAÇÃO ATENDIDA SAA'!Z42</f>
        <v>290184.90125557064</v>
      </c>
      <c r="P42" s="31">
        <f>$K42*'POPULAÇÃO ATENDIDA SAA'!AA42</f>
        <v>292965.70357876382</v>
      </c>
    </row>
    <row r="43" spans="1:16" x14ac:dyDescent="0.25">
      <c r="A43" s="1">
        <v>38</v>
      </c>
      <c r="B43" t="s">
        <v>258</v>
      </c>
      <c r="C43" s="14" t="s">
        <v>464</v>
      </c>
      <c r="D43" s="14" t="s">
        <v>460</v>
      </c>
      <c r="E43" s="5">
        <v>175236</v>
      </c>
      <c r="F43" s="5">
        <v>190781</v>
      </c>
      <c r="G43" s="5">
        <v>187470</v>
      </c>
      <c r="I43" s="31">
        <f>E43/'POPULAÇÃO ATENDIDA SAA'!E43</f>
        <v>102.2747965429816</v>
      </c>
      <c r="J43" s="31">
        <f>F43/'POPULAÇÃO ATENDIDA SAA'!F43</f>
        <v>111.34748544401022</v>
      </c>
      <c r="K43" s="31">
        <f>G43/'POPULAÇÃO ATENDIDA SAA'!G43</f>
        <v>109.75203662124605</v>
      </c>
      <c r="L43" s="34"/>
      <c r="M43" s="31">
        <f>$K43*'POPULAÇÃO ATENDIDA SAA'!X43</f>
        <v>189490.15086206896</v>
      </c>
      <c r="N43" s="31">
        <f>$K43*'POPULAÇÃO ATENDIDA SAA'!Y43</f>
        <v>191510.30172413791</v>
      </c>
      <c r="O43" s="31">
        <f>$K43*'POPULAÇÃO ATENDIDA SAA'!Z43</f>
        <v>193429.44504310345</v>
      </c>
      <c r="P43" s="31">
        <f>$K43*'POPULAÇÃO ATENDIDA SAA'!AA43</f>
        <v>195247.58081896551</v>
      </c>
    </row>
    <row r="44" spans="1:16" x14ac:dyDescent="0.25">
      <c r="A44" s="1">
        <v>39</v>
      </c>
      <c r="B44" t="s">
        <v>260</v>
      </c>
      <c r="C44" s="14" t="s">
        <v>463</v>
      </c>
      <c r="D44" s="14" t="s">
        <v>459</v>
      </c>
      <c r="E44" s="5">
        <v>139891.07</v>
      </c>
      <c r="F44" s="5">
        <v>159965.78</v>
      </c>
      <c r="G44" s="5">
        <v>174247.23999999996</v>
      </c>
      <c r="I44" s="31">
        <f>E44/'POPULAÇÃO ATENDIDA SAA'!E44</f>
        <v>72.784115504682632</v>
      </c>
      <c r="J44" s="31">
        <f>F44/'POPULAÇÃO ATENDIDA SAA'!F44</f>
        <v>83.228813735691986</v>
      </c>
      <c r="K44" s="31">
        <f>G44/'POPULAÇÃO ATENDIDA SAA'!G44</f>
        <v>90.659334027055138</v>
      </c>
      <c r="L44" s="34"/>
      <c r="M44" s="31">
        <f>$K44*'POPULAÇÃO ATENDIDA SAA'!X44</f>
        <v>176125.45620774126</v>
      </c>
      <c r="N44" s="31">
        <f>$K44*'POPULAÇÃO ATENDIDA SAA'!Y44</f>
        <v>178003.67241548255</v>
      </c>
      <c r="O44" s="31">
        <f>$K44*'POPULAÇÃO ATENDIDA SAA'!Z44</f>
        <v>179711.14169524738</v>
      </c>
      <c r="P44" s="31">
        <f>$K44*'POPULAÇÃO ATENDIDA SAA'!AA44</f>
        <v>181418.61097501221</v>
      </c>
    </row>
    <row r="45" spans="1:16" x14ac:dyDescent="0.25">
      <c r="A45" s="1">
        <v>40</v>
      </c>
      <c r="B45" t="s">
        <v>261</v>
      </c>
      <c r="C45" s="14" t="s">
        <v>463</v>
      </c>
      <c r="D45" s="14" t="s">
        <v>459</v>
      </c>
      <c r="E45" s="5">
        <v>435148</v>
      </c>
      <c r="F45" s="5">
        <v>456368</v>
      </c>
      <c r="G45" s="5">
        <v>480132</v>
      </c>
      <c r="I45" s="31">
        <f>E45/'POPULAÇÃO ATENDIDA SAA'!E45</f>
        <v>71.960521365344832</v>
      </c>
      <c r="J45" s="31">
        <f>F45/'POPULAÇÃO ATENDIDA SAA'!F45</f>
        <v>74.996809864908357</v>
      </c>
      <c r="K45" s="31">
        <f>G45/'POPULAÇÃO ATENDIDA SAA'!G45</f>
        <v>78.407477651112302</v>
      </c>
      <c r="L45" s="34"/>
      <c r="M45" s="31">
        <f>$K45*'POPULAÇÃO ATENDIDA SAA'!X45</f>
        <v>485270.68590041884</v>
      </c>
      <c r="N45" s="31">
        <f>$K45*'POPULAÇÃO ATENDIDA SAA'!Y45</f>
        <v>490334.89809213585</v>
      </c>
      <c r="O45" s="31">
        <f>$K45*'POPULAÇÃO ATENDIDA SAA'!Z45</f>
        <v>495101.21544904594</v>
      </c>
      <c r="P45" s="31">
        <f>$K45*'POPULAÇÃO ATENDIDA SAA'!AA45</f>
        <v>499793.05909725447</v>
      </c>
    </row>
    <row r="46" spans="1:16" x14ac:dyDescent="0.25">
      <c r="A46" s="1">
        <v>41</v>
      </c>
      <c r="B46" t="s">
        <v>262</v>
      </c>
      <c r="C46" s="14" t="s">
        <v>463</v>
      </c>
      <c r="D46" s="14" t="s">
        <v>460</v>
      </c>
      <c r="E46" s="5">
        <v>764706.32</v>
      </c>
      <c r="F46" s="5">
        <v>804462.5</v>
      </c>
      <c r="G46" s="5">
        <v>804030.80999999994</v>
      </c>
      <c r="I46" s="31">
        <f>E46/'POPULAÇÃO ATENDIDA SAA'!E46</f>
        <v>73.611410950821224</v>
      </c>
      <c r="J46" s="31">
        <f>F46/'POPULAÇÃO ATENDIDA SAA'!F46</f>
        <v>76.421969213971906</v>
      </c>
      <c r="K46" s="31">
        <f>G46/'POPULAÇÃO ATENDIDA SAA'!G46</f>
        <v>75.378426686578052</v>
      </c>
      <c r="L46" s="34"/>
      <c r="M46" s="31">
        <f>$K46*'POPULAÇÃO ATENDIDA SAA'!X46</f>
        <v>812673.85689674679</v>
      </c>
      <c r="N46" s="31">
        <f>$K46*'POPULAÇÃO ATENDIDA SAA'!Y46</f>
        <v>821013.63899009884</v>
      </c>
      <c r="O46" s="31">
        <f>$K46*'POPULAÇÃO ATENDIDA SAA'!Z46</f>
        <v>829125.97248090513</v>
      </c>
      <c r="P46" s="31">
        <f>$K46*'POPULAÇÃO ATENDIDA SAA'!AA46</f>
        <v>836935.04116831662</v>
      </c>
    </row>
    <row r="47" spans="1:16" x14ac:dyDescent="0.25">
      <c r="A47" s="1">
        <v>42</v>
      </c>
      <c r="B47" t="s">
        <v>263</v>
      </c>
      <c r="C47" s="14" t="s">
        <v>463</v>
      </c>
      <c r="D47" s="14" t="s">
        <v>458</v>
      </c>
      <c r="E47" s="5">
        <v>431403</v>
      </c>
      <c r="F47" s="5">
        <v>450975</v>
      </c>
      <c r="G47" s="5">
        <v>481135</v>
      </c>
      <c r="I47" s="31">
        <f>E47/'POPULAÇÃO ATENDIDA SAA'!E47</f>
        <v>79.52129032258064</v>
      </c>
      <c r="J47" s="31">
        <f>F47/'POPULAÇÃO ATENDIDA SAA'!F47</f>
        <v>83.129032258064512</v>
      </c>
      <c r="K47" s="31">
        <f>G47/'POPULAÇÃO ATENDIDA SAA'!G47</f>
        <v>88.688479262672814</v>
      </c>
      <c r="L47" s="34"/>
      <c r="M47" s="31">
        <f>$K47*'POPULAÇÃO ATENDIDA SAA'!X47</f>
        <v>486312.08608122182</v>
      </c>
      <c r="N47" s="31">
        <f>$K47*'POPULAÇÃO ATENDIDA SAA'!Y47</f>
        <v>491322.16938562994</v>
      </c>
      <c r="O47" s="31">
        <f>$K47*'POPULAÇÃO ATENDIDA SAA'!Z47</f>
        <v>496165.24991322448</v>
      </c>
      <c r="P47" s="31">
        <f>$K47*'POPULAÇÃO ATENDIDA SAA'!AA47</f>
        <v>500841.32766400545</v>
      </c>
    </row>
    <row r="48" spans="1:16" x14ac:dyDescent="0.25">
      <c r="A48" s="1">
        <v>43</v>
      </c>
      <c r="B48" t="s">
        <v>265</v>
      </c>
      <c r="C48" s="14" t="s">
        <v>464</v>
      </c>
      <c r="D48" s="14" t="s">
        <v>460</v>
      </c>
      <c r="E48" s="5">
        <v>813343.96</v>
      </c>
      <c r="F48" s="5">
        <v>860231.32000000007</v>
      </c>
      <c r="G48" s="5">
        <v>903220.54999999993</v>
      </c>
      <c r="I48" s="31">
        <f>E48/'POPULAÇÃO ATENDIDA SAA'!E48</f>
        <v>59.912694692290287</v>
      </c>
      <c r="J48" s="31">
        <f>F48/'POPULAÇÃO ATENDIDA SAA'!F48</f>
        <v>62.448527031394704</v>
      </c>
      <c r="K48" s="31">
        <f>G48/'POPULAÇÃO ATENDIDA SAA'!G48</f>
        <v>64.619426209435005</v>
      </c>
      <c r="L48" s="34"/>
      <c r="M48" s="31">
        <f>$K48*'POPULAÇÃO ATENDIDA SAA'!X48</f>
        <v>912906.56126005366</v>
      </c>
      <c r="N48" s="31">
        <f>$K48*'POPULAÇÃO ATENDIDA SAA'!Y48</f>
        <v>922330.78843199776</v>
      </c>
      <c r="O48" s="31">
        <f>$K48*'POPULAÇÃO ATENDIDA SAA'!Z48</f>
        <v>931427.78549380496</v>
      </c>
      <c r="P48" s="31">
        <f>$K48*'POPULAÇÃO ATENDIDA SAA'!AA48</f>
        <v>940197.55244547513</v>
      </c>
    </row>
    <row r="49" spans="1:16" x14ac:dyDescent="0.25">
      <c r="A49" s="1">
        <v>44</v>
      </c>
      <c r="B49" t="s">
        <v>267</v>
      </c>
      <c r="C49" s="14" t="s">
        <v>464</v>
      </c>
      <c r="D49" s="14" t="s">
        <v>460</v>
      </c>
      <c r="E49" s="5">
        <v>1044215.5800000001</v>
      </c>
      <c r="F49" s="5">
        <v>1035513.48</v>
      </c>
      <c r="G49" s="5">
        <v>1062031.23</v>
      </c>
      <c r="I49" s="31">
        <f>E49/'POPULAÇÃO ATENDIDA SAA'!E49</f>
        <v>69.843235244492291</v>
      </c>
      <c r="J49" s="31">
        <f>F49/'POPULAÇÃO ATENDIDA SAA'!F49</f>
        <v>68.612897577908114</v>
      </c>
      <c r="K49" s="31">
        <f>G49/'POPULAÇÃO ATENDIDA SAA'!G49</f>
        <v>69.657943772134601</v>
      </c>
      <c r="L49" s="34"/>
      <c r="M49" s="31">
        <f>$K49*'POPULAÇÃO ATENDIDA SAA'!X49</f>
        <v>1073397.0033144474</v>
      </c>
      <c r="N49" s="31">
        <f>$K49*'POPULAÇÃO ATENDIDA SAA'!Y49</f>
        <v>1084428.4891784701</v>
      </c>
      <c r="O49" s="31">
        <f>$K49*'POPULAÇÃO ATENDIDA SAA'!Z49</f>
        <v>1095125.687592068</v>
      </c>
      <c r="P49" s="31">
        <f>$K49*'POPULAÇÃO ATENDIDA SAA'!AA49</f>
        <v>1105421.7410651557</v>
      </c>
    </row>
    <row r="50" spans="1:16" x14ac:dyDescent="0.25">
      <c r="A50" s="1">
        <v>45</v>
      </c>
      <c r="B50" t="s">
        <v>269</v>
      </c>
      <c r="C50" s="14" t="s">
        <v>465</v>
      </c>
      <c r="D50" s="14" t="s">
        <v>458</v>
      </c>
      <c r="E50" s="5">
        <v>177856</v>
      </c>
      <c r="F50" s="5">
        <v>196906.02</v>
      </c>
      <c r="G50" s="5">
        <v>199748</v>
      </c>
      <c r="I50" s="31">
        <f>E50/'POPULAÇÃO ATENDIDA SAA'!E50</f>
        <v>77.709468669984275</v>
      </c>
      <c r="J50" s="31">
        <f>F50/'POPULAÇÃO ATENDIDA SAA'!F50</f>
        <v>85.13048864098279</v>
      </c>
      <c r="K50" s="31">
        <f>G50/'POPULAÇÃO ATENDIDA SAA'!G50</f>
        <v>85.453386411504937</v>
      </c>
      <c r="L50" s="34"/>
      <c r="M50" s="31">
        <f>$K50*'POPULAÇÃO ATENDIDA SAA'!X50</f>
        <v>201868.46709129511</v>
      </c>
      <c r="N50" s="31">
        <f>$K50*'POPULAÇÃO ATENDIDA SAA'!Y50</f>
        <v>203988.93418259025</v>
      </c>
      <c r="O50" s="31">
        <f>$K50*'POPULAÇÃO ATENDIDA SAA'!Z50</f>
        <v>206024.58259023356</v>
      </c>
      <c r="P50" s="31">
        <f>$K50*'POPULAÇÃO ATENDIDA SAA'!AA50</f>
        <v>207975.4123142251</v>
      </c>
    </row>
    <row r="51" spans="1:16" x14ac:dyDescent="0.25">
      <c r="A51" s="1">
        <v>46</v>
      </c>
      <c r="B51" t="s">
        <v>271</v>
      </c>
      <c r="C51" s="14" t="s">
        <v>463</v>
      </c>
      <c r="D51" s="14" t="s">
        <v>460</v>
      </c>
      <c r="E51" s="5">
        <v>182919.5</v>
      </c>
      <c r="F51" s="5">
        <v>195236.68999999994</v>
      </c>
      <c r="G51" s="5">
        <v>201406.52999999997</v>
      </c>
      <c r="I51" s="31">
        <f>E51/'POPULAÇÃO ATENDIDA SAA'!E51</f>
        <v>69.453356696131394</v>
      </c>
      <c r="J51" s="31">
        <f>F51/'POPULAÇÃO ATENDIDA SAA'!F51</f>
        <v>73.717295796532568</v>
      </c>
      <c r="K51" s="31">
        <f>G51/'POPULAÇÃO ATENDIDA SAA'!G51</f>
        <v>75.623408238005794</v>
      </c>
      <c r="L51" s="34"/>
      <c r="M51" s="31">
        <f>$K51*'POPULAÇÃO ATENDIDA SAA'!X51</f>
        <v>203529.68135223555</v>
      </c>
      <c r="N51" s="31">
        <f>$K51*'POPULAÇÃO ATENDIDA SAA'!Y51</f>
        <v>205652.83270447113</v>
      </c>
      <c r="O51" s="31">
        <f>$K51*'POPULAÇÃO ATENDIDA SAA'!Z51</f>
        <v>207702.77194111235</v>
      </c>
      <c r="P51" s="31">
        <f>$K51*'POPULAÇÃO ATENDIDA SAA'!AA51</f>
        <v>209606.28694656488</v>
      </c>
    </row>
    <row r="52" spans="1:16" x14ac:dyDescent="0.25">
      <c r="A52" s="1">
        <v>47</v>
      </c>
      <c r="B52" t="s">
        <v>273</v>
      </c>
      <c r="C52" s="14" t="s">
        <v>463</v>
      </c>
      <c r="D52" s="14" t="s">
        <v>459</v>
      </c>
      <c r="E52" s="5">
        <v>177080</v>
      </c>
      <c r="F52" s="5">
        <v>185454</v>
      </c>
      <c r="G52" s="5">
        <v>205136</v>
      </c>
      <c r="I52" s="31">
        <f>E52/'POPULAÇÃO ATENDIDA SAA'!E52</f>
        <v>79.550763701707098</v>
      </c>
      <c r="J52" s="31">
        <f>F52/'POPULAÇÃO ATENDIDA SAA'!F52</f>
        <v>83.312668463611857</v>
      </c>
      <c r="K52" s="31">
        <f>G52/'POPULAÇÃO ATENDIDA SAA'!G52</f>
        <v>92.154537286612765</v>
      </c>
      <c r="L52" s="34"/>
      <c r="M52" s="31">
        <f>$K52*'POPULAÇÃO ATENDIDA SAA'!X52</f>
        <v>207392.14890016921</v>
      </c>
      <c r="N52" s="31">
        <f>$K52*'POPULAÇÃO ATENDIDA SAA'!Y52</f>
        <v>209474.74788494076</v>
      </c>
      <c r="O52" s="31">
        <f>$K52*'POPULAÇÃO ATENDIDA SAA'!Z52</f>
        <v>211557.34686971232</v>
      </c>
      <c r="P52" s="31">
        <f>$K52*'POPULAÇÃO ATENDIDA SAA'!AA52</f>
        <v>213553.1708967851</v>
      </c>
    </row>
    <row r="53" spans="1:16" x14ac:dyDescent="0.25">
      <c r="A53" s="1">
        <v>48</v>
      </c>
      <c r="B53" t="s">
        <v>274</v>
      </c>
      <c r="C53" s="14" t="s">
        <v>463</v>
      </c>
      <c r="D53" s="14" t="s">
        <v>459</v>
      </c>
      <c r="E53" s="5">
        <v>666108</v>
      </c>
      <c r="F53" s="5">
        <v>701088</v>
      </c>
      <c r="G53" s="5">
        <v>709187</v>
      </c>
      <c r="I53" s="31">
        <f>E53/'POPULAÇÃO ATENDIDA SAA'!E53</f>
        <v>62.607596408666126</v>
      </c>
      <c r="J53" s="31">
        <f>F53/'POPULAÇÃO ATENDIDA SAA'!F53</f>
        <v>65.236484022538349</v>
      </c>
      <c r="K53" s="31">
        <f>G53/'POPULAÇÃO ATENDIDA SAA'!G53</f>
        <v>65.330263663572609</v>
      </c>
      <c r="L53" s="34"/>
      <c r="M53" s="31">
        <f>$K53*'POPULAÇÃO ATENDIDA SAA'!X53</f>
        <v>716754.2484268127</v>
      </c>
      <c r="N53" s="31">
        <f>$K53*'POPULAÇÃO ATENDIDA SAA'!Y53</f>
        <v>724127.46484268131</v>
      </c>
      <c r="O53" s="31">
        <f>$K53*'POPULAÇÃO ATENDIDA SAA'!Z53</f>
        <v>731306.64924760605</v>
      </c>
      <c r="P53" s="31">
        <f>$K53*'POPULAÇÃO ATENDIDA SAA'!AA53</f>
        <v>738227.12430460553</v>
      </c>
    </row>
    <row r="54" spans="1:16" x14ac:dyDescent="0.25">
      <c r="A54" s="1">
        <v>49</v>
      </c>
      <c r="B54" t="s">
        <v>275</v>
      </c>
      <c r="C54" s="14" t="s">
        <v>463</v>
      </c>
      <c r="D54" s="14" t="s">
        <v>459</v>
      </c>
      <c r="E54" s="5">
        <v>460403</v>
      </c>
      <c r="F54" s="5">
        <v>478492</v>
      </c>
      <c r="G54" s="5">
        <v>454307</v>
      </c>
      <c r="I54" s="31">
        <f>E54/'POPULAÇÃO ATENDIDA SAA'!E54</f>
        <v>77.511700713986869</v>
      </c>
      <c r="J54" s="31">
        <f>F54/'POPULAÇÃO ATENDIDA SAA'!F54</f>
        <v>79.148257221348857</v>
      </c>
      <c r="K54" s="31">
        <f>G54/'POPULAÇÃO ATENDIDA SAA'!G54</f>
        <v>73.833533868275566</v>
      </c>
      <c r="L54" s="34"/>
      <c r="M54" s="31">
        <f>$K54*'POPULAÇÃO ATENDIDA SAA'!X54</f>
        <v>459165.89839572198</v>
      </c>
      <c r="N54" s="31">
        <f>$K54*'POPULAÇÃO ATENDIDA SAA'!Y54</f>
        <v>463872.95621657762</v>
      </c>
      <c r="O54" s="31">
        <f>$K54*'POPULAÇÃO ATENDIDA SAA'!Z54</f>
        <v>468428.17346256692</v>
      </c>
      <c r="P54" s="31">
        <f>$K54*'POPULAÇÃO ATENDIDA SAA'!AA54</f>
        <v>472831.55013368995</v>
      </c>
    </row>
    <row r="55" spans="1:16" x14ac:dyDescent="0.25">
      <c r="A55" s="1">
        <v>50</v>
      </c>
      <c r="B55" t="s">
        <v>276</v>
      </c>
      <c r="C55" s="14" t="s">
        <v>465</v>
      </c>
      <c r="D55" s="14" t="s">
        <v>458</v>
      </c>
      <c r="E55" s="5">
        <v>394250</v>
      </c>
      <c r="F55" s="5">
        <v>451605.35</v>
      </c>
      <c r="G55" s="5">
        <v>456939</v>
      </c>
      <c r="I55" s="31">
        <f>E55/'POPULAÇÃO ATENDIDA SAA'!E55</f>
        <v>56.725082638769408</v>
      </c>
      <c r="J55" s="31">
        <f>F55/'POPULAÇÃO ATENDIDA SAA'!F55</f>
        <v>63.859879565596756</v>
      </c>
      <c r="K55" s="31">
        <f>G55/'POPULAÇÃO ATENDIDA SAA'!G55</f>
        <v>63.50279275176031</v>
      </c>
      <c r="L55" s="34"/>
      <c r="M55" s="31">
        <f>$K55*'POPULAÇÃO ATENDIDA SAA'!X55</f>
        <v>461829.18621575338</v>
      </c>
      <c r="N55" s="31">
        <f>$K55*'POPULAÇÃO ATENDIDA SAA'!Y55</f>
        <v>466588.96746575349</v>
      </c>
      <c r="O55" s="31">
        <f>$K55*'POPULAÇÃO ATENDIDA SAA'!Z55</f>
        <v>471153.14126712334</v>
      </c>
      <c r="P55" s="31">
        <f>$K55*'POPULAÇÃO ATENDIDA SAA'!AA55</f>
        <v>475586.91010273976</v>
      </c>
    </row>
    <row r="56" spans="1:16" x14ac:dyDescent="0.25">
      <c r="A56" s="1">
        <v>51</v>
      </c>
      <c r="B56" t="s">
        <v>277</v>
      </c>
      <c r="C56" s="14" t="s">
        <v>463</v>
      </c>
      <c r="D56" s="14" t="s">
        <v>459</v>
      </c>
      <c r="E56" s="5">
        <v>1258393</v>
      </c>
      <c r="F56" s="5">
        <v>1324720</v>
      </c>
      <c r="G56" s="5">
        <v>1230291</v>
      </c>
      <c r="I56" s="31">
        <f>E56/'POPULAÇÃO ATENDIDA SAA'!E56</f>
        <v>66.061898400739324</v>
      </c>
      <c r="J56" s="31">
        <f>F56/'POPULAÇÃO ATENDIDA SAA'!F56</f>
        <v>69.115354299538041</v>
      </c>
      <c r="K56" s="31">
        <f>G56/'POPULAÇÃO ATENDIDA SAA'!G56</f>
        <v>63.793139843067721</v>
      </c>
      <c r="L56" s="34"/>
      <c r="M56" s="31">
        <f>$K56*'POPULAÇÃO ATENDIDA SAA'!X56</f>
        <v>1243547.912084592</v>
      </c>
      <c r="N56" s="31">
        <f>$K56*'POPULAÇÃO ATENDIDA SAA'!Y56</f>
        <v>1256309.2386706949</v>
      </c>
      <c r="O56" s="31">
        <f>$K56*'POPULAÇÃO ATENDIDA SAA'!Z56</f>
        <v>1268698.8761329306</v>
      </c>
      <c r="P56" s="31">
        <f>$K56*'POPULAÇÃO ATENDIDA SAA'!AA56</f>
        <v>1280654.8762839881</v>
      </c>
    </row>
    <row r="57" spans="1:16" x14ac:dyDescent="0.25">
      <c r="A57" s="1">
        <v>52</v>
      </c>
      <c r="B57" t="s">
        <v>278</v>
      </c>
      <c r="C57" s="14" t="s">
        <v>463</v>
      </c>
      <c r="D57" s="14" t="s">
        <v>458</v>
      </c>
      <c r="E57" s="5">
        <v>240929.7</v>
      </c>
      <c r="F57" s="5">
        <v>284813.40000000002</v>
      </c>
      <c r="G57" s="5">
        <v>260404.09999999998</v>
      </c>
      <c r="I57" s="31">
        <f>E57/'POPULAÇÃO ATENDIDA SAA'!E57</f>
        <v>79.514752475247533</v>
      </c>
      <c r="J57" s="31">
        <f>F57/'POPULAÇÃO ATENDIDA SAA'!F57</f>
        <v>93.997821782178221</v>
      </c>
      <c r="K57" s="31">
        <f>G57/'POPULAÇÃO ATENDIDA SAA'!G57</f>
        <v>85.941947194719461</v>
      </c>
      <c r="L57" s="34"/>
      <c r="M57" s="31">
        <f>$K57*'POPULAÇÃO ATENDIDA SAA'!X57</f>
        <v>263236.33850217523</v>
      </c>
      <c r="N57" s="31">
        <f>$K57*'POPULAÇÃO ATENDIDA SAA'!Y57</f>
        <v>265906.7348042262</v>
      </c>
      <c r="O57" s="31">
        <f>$K57*'POPULAÇÃO ATENDIDA SAA'!Z57</f>
        <v>268577.13110627717</v>
      </c>
      <c r="P57" s="31">
        <f>$K57*'POPULAÇÃO ATENDIDA SAA'!AA57</f>
        <v>271085.68520820385</v>
      </c>
    </row>
    <row r="58" spans="1:16" x14ac:dyDescent="0.25">
      <c r="A58" s="1">
        <v>53</v>
      </c>
      <c r="B58" t="s">
        <v>279</v>
      </c>
      <c r="C58" s="14" t="s">
        <v>463</v>
      </c>
      <c r="D58" s="14" t="s">
        <v>458</v>
      </c>
      <c r="E58" s="5">
        <v>592674</v>
      </c>
      <c r="F58" s="5">
        <v>574444</v>
      </c>
      <c r="G58" s="5">
        <v>591844.5</v>
      </c>
      <c r="I58" s="31">
        <f>E58/'POPULAÇÃO ATENDIDA SAA'!E58</f>
        <v>71.475059217338725</v>
      </c>
      <c r="J58" s="31">
        <f>F58/'POPULAÇÃO ATENDIDA SAA'!F58</f>
        <v>68.611037831944515</v>
      </c>
      <c r="K58" s="31">
        <f>G58/'POPULAÇÃO ATENDIDA SAA'!G58</f>
        <v>70.010237310590142</v>
      </c>
      <c r="L58" s="34"/>
      <c r="M58" s="31">
        <f>$K58*'POPULAÇÃO ATENDIDA SAA'!X58</f>
        <v>598208.41935483867</v>
      </c>
      <c r="N58" s="31">
        <f>$K58*'POPULAÇÃO ATENDIDA SAA'!Y58</f>
        <v>604364.81960028061</v>
      </c>
      <c r="O58" s="31">
        <f>$K58*'POPULAÇÃO ATENDIDA SAA'!Z58</f>
        <v>610313.70073632558</v>
      </c>
      <c r="P58" s="31">
        <f>$K58*'POPULAÇÃO ATENDIDA SAA'!AA58</f>
        <v>616055.06276297348</v>
      </c>
    </row>
    <row r="59" spans="1:16" x14ac:dyDescent="0.25">
      <c r="A59" s="1">
        <v>54</v>
      </c>
      <c r="B59" t="s">
        <v>280</v>
      </c>
      <c r="C59" s="14" t="s">
        <v>463</v>
      </c>
      <c r="D59" s="14" t="s">
        <v>460</v>
      </c>
      <c r="E59" s="5">
        <v>244331</v>
      </c>
      <c r="F59" s="5">
        <v>245901</v>
      </c>
      <c r="G59" s="5">
        <v>238541</v>
      </c>
      <c r="I59" s="31">
        <f>E59/'POPULAÇÃO ATENDIDA SAA'!E59</f>
        <v>73.638034960819766</v>
      </c>
      <c r="J59" s="31">
        <f>F59/'POPULAÇÃO ATENDIDA SAA'!F59</f>
        <v>74.111211573236886</v>
      </c>
      <c r="K59" s="31">
        <f>G59/'POPULAÇÃO ATENDIDA SAA'!G59</f>
        <v>71.893007836045811</v>
      </c>
      <c r="L59" s="34"/>
      <c r="M59" s="31">
        <f>$K59*'POPULAÇÃO ATENDIDA SAA'!X59</f>
        <v>241113.2355278093</v>
      </c>
      <c r="N59" s="31">
        <f>$K59*'POPULAÇÃO ATENDIDA SAA'!Y59</f>
        <v>243617.78064699206</v>
      </c>
      <c r="O59" s="31">
        <f>$K59*'POPULAÇÃO ATENDIDA SAA'!Z59</f>
        <v>245986.94494892165</v>
      </c>
      <c r="P59" s="31">
        <f>$K59*'POPULAÇÃO ATENDIDA SAA'!AA59</f>
        <v>248288.41884222467</v>
      </c>
    </row>
    <row r="60" spans="1:16" x14ac:dyDescent="0.25">
      <c r="A60" s="1">
        <v>55</v>
      </c>
      <c r="B60" t="s">
        <v>281</v>
      </c>
      <c r="C60" s="14" t="s">
        <v>465</v>
      </c>
      <c r="D60" s="14" t="s">
        <v>458</v>
      </c>
      <c r="E60" s="5">
        <v>276833</v>
      </c>
      <c r="F60" s="5">
        <v>295616</v>
      </c>
      <c r="G60" s="5">
        <v>250242</v>
      </c>
      <c r="I60" s="31">
        <f>E60/'POPULAÇÃO ATENDIDA SAA'!E60</f>
        <v>67.44449550904389</v>
      </c>
      <c r="J60" s="31">
        <f>F60/'POPULAÇÃO ATENDIDA SAA'!F60</f>
        <v>71.57680023160961</v>
      </c>
      <c r="K60" s="31">
        <f>G60/'POPULAÇÃO ATENDIDA SAA'!G60</f>
        <v>60.217155418600697</v>
      </c>
      <c r="L60" s="34"/>
      <c r="M60" s="31">
        <f>$K60*'POPULAÇÃO ATENDIDA SAA'!X60</f>
        <v>252932.14536106569</v>
      </c>
      <c r="N60" s="31">
        <f>$K60*'POPULAÇÃO ATENDIDA SAA'!Y60</f>
        <v>255563.80930123865</v>
      </c>
      <c r="O60" s="31">
        <f>$K60*'POPULAÇÃO ATENDIDA SAA'!Z60</f>
        <v>258078.51039962613</v>
      </c>
      <c r="P60" s="31">
        <f>$K60*'POPULAÇÃO ATENDIDA SAA'!AA60</f>
        <v>260534.73007712088</v>
      </c>
    </row>
    <row r="61" spans="1:16" x14ac:dyDescent="0.25">
      <c r="A61" s="1">
        <v>56</v>
      </c>
      <c r="B61" t="s">
        <v>282</v>
      </c>
      <c r="C61" s="14" t="s">
        <v>463</v>
      </c>
      <c r="D61" s="14" t="s">
        <v>459</v>
      </c>
      <c r="E61" s="5">
        <v>383724</v>
      </c>
      <c r="F61" s="5">
        <v>416033</v>
      </c>
      <c r="G61" s="5">
        <v>419460</v>
      </c>
      <c r="I61" s="31">
        <f>E61/'POPULAÇÃO ATENDIDA SAA'!E61</f>
        <v>75.929544480908476</v>
      </c>
      <c r="J61" s="31">
        <f>F61/'POPULAÇÃO ATENDIDA SAA'!F61</f>
        <v>82.101029183041746</v>
      </c>
      <c r="K61" s="31">
        <f>G61/'POPULAÇÃO ATENDIDA SAA'!G61</f>
        <v>82.554425135450884</v>
      </c>
      <c r="L61" s="34"/>
      <c r="M61" s="31">
        <f>$K61*'POPULAÇÃO ATENDIDA SAA'!X61</f>
        <v>424029.62434259959</v>
      </c>
      <c r="N61" s="31">
        <f>$K61*'POPULAÇÃO ATENDIDA SAA'!Y61</f>
        <v>428362.88880540949</v>
      </c>
      <c r="O61" s="31">
        <f>$K61*'POPULAÇÃO ATENDIDA SAA'!Z61</f>
        <v>432538.58001502638</v>
      </c>
      <c r="P61" s="31">
        <f>$K61*'POPULAÇÃO ATENDIDA SAA'!AA61</f>
        <v>436635.48459804663</v>
      </c>
    </row>
    <row r="62" spans="1:16" x14ac:dyDescent="0.25">
      <c r="A62" s="1">
        <v>57</v>
      </c>
      <c r="B62" t="s">
        <v>283</v>
      </c>
      <c r="C62" s="14" t="s">
        <v>463</v>
      </c>
      <c r="D62" s="14" t="s">
        <v>458</v>
      </c>
      <c r="E62" s="5">
        <v>2526501</v>
      </c>
      <c r="F62" s="5">
        <v>2644464</v>
      </c>
      <c r="G62" s="5">
        <v>2739751</v>
      </c>
      <c r="I62" s="31">
        <f>E62/'POPULAÇÃO ATENDIDA SAA'!E62</f>
        <v>115.29791792806753</v>
      </c>
      <c r="J62" s="31">
        <f>F62/'POPULAÇÃO ATENDIDA SAA'!F62</f>
        <v>120.02109241131771</v>
      </c>
      <c r="K62" s="31">
        <f>G62/'POPULAÇÃO ATENDIDA SAA'!G62</f>
        <v>123.66560750687766</v>
      </c>
      <c r="L62" s="34"/>
      <c r="M62" s="31">
        <f>$K62*'POPULAÇÃO ATENDIDA SAA'!X62</f>
        <v>2769190.0995894121</v>
      </c>
      <c r="N62" s="31">
        <f>$K62*'POPULAÇÃO ATENDIDA SAA'!Y62</f>
        <v>2797671.830086485</v>
      </c>
      <c r="O62" s="31">
        <f>$K62*'POPULAÇÃO ATENDIDA SAA'!Z62</f>
        <v>2825196.1914912201</v>
      </c>
      <c r="P62" s="31">
        <f>$K62*'POPULAÇÃO ATENDIDA SAA'!AA62</f>
        <v>2851882.8549401588</v>
      </c>
    </row>
    <row r="63" spans="1:16" x14ac:dyDescent="0.25">
      <c r="A63" s="1">
        <v>58</v>
      </c>
      <c r="B63" t="s">
        <v>284</v>
      </c>
      <c r="C63" s="14" t="s">
        <v>463</v>
      </c>
      <c r="D63" s="14" t="s">
        <v>460</v>
      </c>
      <c r="E63" s="5">
        <v>507923.19999999995</v>
      </c>
      <c r="F63" s="5">
        <v>566323.70000000007</v>
      </c>
      <c r="G63" s="5">
        <v>548052.33000000007</v>
      </c>
      <c r="I63" s="31">
        <f>E63/'POPULAÇÃO ATENDIDA SAA'!E63</f>
        <v>76.390490833484591</v>
      </c>
      <c r="J63" s="31">
        <f>F63/'POPULAÇÃO ATENDIDA SAA'!F63</f>
        <v>84.288760703298152</v>
      </c>
      <c r="K63" s="31">
        <f>G63/'POPULAÇÃO ATENDIDA SAA'!G63</f>
        <v>80.721763053020354</v>
      </c>
      <c r="L63" s="34"/>
      <c r="M63" s="31">
        <f>$K63*'POPULAÇÃO ATENDIDA SAA'!X63</f>
        <v>553978.08575978968</v>
      </c>
      <c r="N63" s="31">
        <f>$K63*'POPULAÇÃO ATENDIDA SAA'!Y63</f>
        <v>559663.60817796609</v>
      </c>
      <c r="O63" s="31">
        <f>$K63*'POPULAÇÃO ATENDIDA SAA'!Z63</f>
        <v>565108.89725452953</v>
      </c>
      <c r="P63" s="31">
        <f>$K63*'POPULAÇÃO ATENDIDA SAA'!AA63</f>
        <v>570474.10855055531</v>
      </c>
    </row>
    <row r="64" spans="1:16" x14ac:dyDescent="0.25">
      <c r="A64" s="1">
        <v>59</v>
      </c>
      <c r="B64" t="s">
        <v>285</v>
      </c>
      <c r="C64" s="14" t="s">
        <v>463</v>
      </c>
      <c r="D64" s="14" t="s">
        <v>459</v>
      </c>
      <c r="E64" s="5">
        <v>6077473</v>
      </c>
      <c r="F64" s="5">
        <v>6266685.04</v>
      </c>
      <c r="G64" s="5">
        <v>6095390</v>
      </c>
      <c r="I64" s="31">
        <f>E64/'POPULAÇÃO ATENDIDA SAA'!E64</f>
        <v>103.21965029754031</v>
      </c>
      <c r="J64" s="31">
        <f>F64/'POPULAÇÃO ATENDIDA SAA'!F64</f>
        <v>104.42820140744861</v>
      </c>
      <c r="K64" s="31">
        <f>G64/'POPULAÇÃO ATENDIDA SAA'!G64</f>
        <v>99.660259556917751</v>
      </c>
      <c r="L64" s="34"/>
      <c r="M64" s="31">
        <f>$K64*'POPULAÇÃO ATENDIDA SAA'!X64</f>
        <v>6160813.1028119661</v>
      </c>
      <c r="N64" s="31">
        <f>$K64*'POPULAÇÃO ATENDIDA SAA'!Y64</f>
        <v>6224172.3853459507</v>
      </c>
      <c r="O64" s="31">
        <f>$K64*'POPULAÇÃO ATENDIDA SAA'!Z64</f>
        <v>6285467.8476019576</v>
      </c>
      <c r="P64" s="31">
        <f>$K64*'POPULAÇÃO ATENDIDA SAA'!AA64</f>
        <v>6344802.6805938818</v>
      </c>
    </row>
    <row r="65" spans="1:16" x14ac:dyDescent="0.25">
      <c r="A65" s="1">
        <v>60</v>
      </c>
      <c r="B65" t="s">
        <v>286</v>
      </c>
      <c r="C65" s="14" t="s">
        <v>463</v>
      </c>
      <c r="D65" s="14" t="s">
        <v>459</v>
      </c>
      <c r="E65" s="5">
        <v>1083330.8799999999</v>
      </c>
      <c r="F65" s="5">
        <v>1107408.44</v>
      </c>
      <c r="G65" s="5">
        <v>1100541.1100000001</v>
      </c>
      <c r="I65" s="31">
        <f>E65/'POPULAÇÃO ATENDIDA SAA'!E65</f>
        <v>61.3741018734368</v>
      </c>
      <c r="J65" s="31">
        <f>F65/'POPULAÇÃO ATENDIDA SAA'!F65</f>
        <v>62.193816639480062</v>
      </c>
      <c r="K65" s="31">
        <f>G65/'POPULAÇÃO ATENDIDA SAA'!G65</f>
        <v>60.404854050446453</v>
      </c>
      <c r="L65" s="34"/>
      <c r="M65" s="31">
        <f>$K65*'POPULAÇÃO ATENDIDA SAA'!X65</f>
        <v>1112295.4939034996</v>
      </c>
      <c r="N65" s="31">
        <f>$K65*'POPULAÇÃO ATENDIDA SAA'!Y65</f>
        <v>1123754.5415280166</v>
      </c>
      <c r="O65" s="31">
        <f>$K65*'POPULAÇÃO ATENDIDA SAA'!Z65</f>
        <v>1134859.1856177547</v>
      </c>
      <c r="P65" s="31">
        <f>$K65*'POPULAÇÃO ATENDIDA SAA'!AA65</f>
        <v>1145550.3589169174</v>
      </c>
    </row>
    <row r="66" spans="1:16" x14ac:dyDescent="0.25">
      <c r="A66" s="1">
        <v>61</v>
      </c>
      <c r="B66" t="s">
        <v>287</v>
      </c>
      <c r="C66" s="14" t="s">
        <v>463</v>
      </c>
      <c r="D66" s="14" t="s">
        <v>460</v>
      </c>
      <c r="E66" s="5">
        <v>122352</v>
      </c>
      <c r="F66" s="5">
        <v>126410</v>
      </c>
      <c r="G66" s="5">
        <v>126293</v>
      </c>
      <c r="I66" s="31">
        <f>E66/'POPULAÇÃO ATENDIDA SAA'!E66</f>
        <v>78.380525304292121</v>
      </c>
      <c r="J66" s="31">
        <f>F66/'POPULAÇÃO ATENDIDA SAA'!F66</f>
        <v>80.980140935297882</v>
      </c>
      <c r="K66" s="31">
        <f>G66/'POPULAÇÃO ATENDIDA SAA'!G66</f>
        <v>80.905188981422171</v>
      </c>
      <c r="L66" s="34"/>
      <c r="M66" s="31">
        <f>$K66*'POPULAÇÃO ATENDIDA SAA'!X66</f>
        <v>127664.0940892642</v>
      </c>
      <c r="N66" s="31">
        <f>$K66*'POPULAÇÃO ATENDIDA SAA'!Y66</f>
        <v>128959.01628468036</v>
      </c>
      <c r="O66" s="31">
        <f>$K66*'POPULAÇÃO ATENDIDA SAA'!Z66</f>
        <v>130253.93848009652</v>
      </c>
      <c r="P66" s="31">
        <f>$K66*'POPULAÇÃO ATENDIDA SAA'!AA66</f>
        <v>131472.68878166468</v>
      </c>
    </row>
    <row r="67" spans="1:16" x14ac:dyDescent="0.25">
      <c r="A67" s="1">
        <v>62</v>
      </c>
      <c r="B67" t="s">
        <v>288</v>
      </c>
      <c r="C67" s="14" t="s">
        <v>463</v>
      </c>
      <c r="D67" s="14" t="s">
        <v>459</v>
      </c>
      <c r="E67" s="5">
        <v>481007.5</v>
      </c>
      <c r="F67" s="5">
        <v>523431</v>
      </c>
      <c r="G67" s="5">
        <v>505120.27</v>
      </c>
      <c r="I67" s="31">
        <f>E67/'POPULAÇÃO ATENDIDA SAA'!E67</f>
        <v>57.975955709085376</v>
      </c>
      <c r="J67" s="31">
        <f>F67/'POPULAÇÃO ATENDIDA SAA'!F67</f>
        <v>62.236628409894699</v>
      </c>
      <c r="K67" s="31">
        <f>G67/'POPULAÇÃO ATENDIDA SAA'!G67</f>
        <v>59.247764454323182</v>
      </c>
      <c r="L67" s="34"/>
      <c r="M67" s="31">
        <f>$K67*'POPULAÇÃO ATENDIDA SAA'!X67</f>
        <v>510553.5967813239</v>
      </c>
      <c r="N67" s="31">
        <f>$K67*'POPULAÇÃO ATENDIDA SAA'!Y67</f>
        <v>515748.09601182042</v>
      </c>
      <c r="O67" s="31">
        <f>$K67*'POPULAÇÃO ATENDIDA SAA'!Z67</f>
        <v>520882.88835461007</v>
      </c>
      <c r="P67" s="31">
        <f>$K67*'POPULAÇÃO ATENDIDA SAA'!AA67</f>
        <v>525778.85314657225</v>
      </c>
    </row>
    <row r="68" spans="1:16" x14ac:dyDescent="0.25">
      <c r="A68" s="1">
        <v>63</v>
      </c>
      <c r="B68" t="s">
        <v>289</v>
      </c>
      <c r="C68" s="14" t="s">
        <v>463</v>
      </c>
      <c r="D68" s="14" t="s">
        <v>459</v>
      </c>
      <c r="E68" s="5">
        <v>3449013</v>
      </c>
      <c r="F68" s="5">
        <v>3526825</v>
      </c>
      <c r="G68" s="5">
        <v>3453139</v>
      </c>
      <c r="I68" s="31">
        <f>E68/'POPULAÇÃO ATENDIDA SAA'!E68</f>
        <v>71.229752569961434</v>
      </c>
      <c r="J68" s="31">
        <f>F68/'POPULAÇÃO ATENDIDA SAA'!F68</f>
        <v>70.836165313743251</v>
      </c>
      <c r="K68" s="31">
        <f>G68/'POPULAÇÃO ATENDIDA SAA'!G68</f>
        <v>67.180019641534216</v>
      </c>
      <c r="L68" s="34"/>
      <c r="M68" s="31">
        <f>$K68*'POPULAÇÃO ATENDIDA SAA'!X68</f>
        <v>3490233.5929546109</v>
      </c>
      <c r="N68" s="31">
        <f>$K68*'POPULAÇÃO ATENDIDA SAA'!Y68</f>
        <v>3622935.3113440485</v>
      </c>
      <c r="O68" s="31">
        <f>$K68*'POPULAÇÃO ATENDIDA SAA'!Z68</f>
        <v>3760169.3899993971</v>
      </c>
      <c r="P68" s="31">
        <f>$K68*'POPULAÇÃO ATENDIDA SAA'!AA68</f>
        <v>3795669.9850623645</v>
      </c>
    </row>
    <row r="69" spans="1:16" x14ac:dyDescent="0.25">
      <c r="A69" s="1">
        <v>64</v>
      </c>
      <c r="B69" t="s">
        <v>290</v>
      </c>
      <c r="C69" s="14" t="s">
        <v>463</v>
      </c>
      <c r="D69" s="14" t="s">
        <v>459</v>
      </c>
      <c r="E69" s="5">
        <v>266815</v>
      </c>
      <c r="F69" s="5">
        <v>265862</v>
      </c>
      <c r="G69" s="5">
        <v>260374.2</v>
      </c>
      <c r="I69" s="31">
        <f>E69/'POPULAÇÃO ATENDIDA SAA'!E69</f>
        <v>103.84225489108248</v>
      </c>
      <c r="J69" s="31">
        <f>F69/'POPULAÇÃO ATENDIDA SAA'!F69</f>
        <v>103.36798398877509</v>
      </c>
      <c r="K69" s="31">
        <f>G69/'POPULAÇÃO ATENDIDA SAA'!G69</f>
        <v>101.13317669343778</v>
      </c>
      <c r="L69" s="34"/>
      <c r="M69" s="31">
        <f>$K69*'POPULAÇÃO ATENDIDA SAA'!X69</f>
        <v>263149.22822491731</v>
      </c>
      <c r="N69" s="31">
        <f>$K69*'POPULAÇÃO ATENDIDA SAA'!Y69</f>
        <v>265828.56582138926</v>
      </c>
      <c r="O69" s="31">
        <f>$K69*'POPULAÇÃO ATENDIDA SAA'!Z69</f>
        <v>268507.90341786115</v>
      </c>
      <c r="P69" s="31">
        <f>$K69*'POPULAÇÃO ATENDIDA SAA'!AA69</f>
        <v>270995.8597574422</v>
      </c>
    </row>
    <row r="70" spans="1:16" x14ac:dyDescent="0.25">
      <c r="A70" s="1">
        <v>65</v>
      </c>
      <c r="B70" t="s">
        <v>291</v>
      </c>
      <c r="C70" s="14" t="s">
        <v>463</v>
      </c>
      <c r="D70" s="14" t="s">
        <v>458</v>
      </c>
      <c r="E70" s="5">
        <v>819812.89</v>
      </c>
      <c r="F70" s="5">
        <v>877955.58</v>
      </c>
      <c r="G70" s="5">
        <v>914483.64</v>
      </c>
      <c r="I70" s="31">
        <f>E70/'POPULAÇÃO ATENDIDA SAA'!E70</f>
        <v>59.803762270083027</v>
      </c>
      <c r="J70" s="31">
        <f>F70/'POPULAÇÃO ATENDIDA SAA'!F70</f>
        <v>63.67583865376838</v>
      </c>
      <c r="K70" s="31">
        <f>G70/'POPULAÇÃO ATENDIDA SAA'!G70</f>
        <v>65.942656941427799</v>
      </c>
      <c r="L70" s="34"/>
      <c r="M70" s="31">
        <f>$K70*'POPULAÇÃO ATENDIDA SAA'!X70</f>
        <v>924325.7310308197</v>
      </c>
      <c r="N70" s="31">
        <f>$K70*'POPULAÇÃO ATENDIDA SAA'!Y70</f>
        <v>933848.27365154785</v>
      </c>
      <c r="O70" s="31">
        <f>$K70*'POPULAÇÃO ATENDIDA SAA'!Z70</f>
        <v>943051.26786218456</v>
      </c>
      <c r="P70" s="31">
        <f>$K70*'POPULAÇÃO ATENDIDA SAA'!AA70</f>
        <v>951934.7136627296</v>
      </c>
    </row>
    <row r="71" spans="1:16" x14ac:dyDescent="0.25">
      <c r="A71" s="1">
        <v>66</v>
      </c>
      <c r="B71" t="s">
        <v>292</v>
      </c>
      <c r="C71" s="14" t="s">
        <v>464</v>
      </c>
      <c r="D71" s="14" t="s">
        <v>460</v>
      </c>
      <c r="E71" s="5">
        <v>226192</v>
      </c>
      <c r="F71" s="5">
        <v>227602</v>
      </c>
      <c r="G71" s="5">
        <v>225051</v>
      </c>
      <c r="I71" s="31">
        <f>E71/'POPULAÇÃO ATENDIDA SAA'!E71</f>
        <v>83.373387394028754</v>
      </c>
      <c r="J71" s="31">
        <f>F71/'POPULAÇÃO ATENDIDA SAA'!F71</f>
        <v>83.893107261334322</v>
      </c>
      <c r="K71" s="31">
        <f>G71/'POPULAÇÃO ATENDIDA SAA'!G71</f>
        <v>82.952819756726868</v>
      </c>
      <c r="L71" s="34"/>
      <c r="M71" s="31">
        <f>$K71*'POPULAÇÃO ATENDIDA SAA'!X71</f>
        <v>227393.65440666204</v>
      </c>
      <c r="N71" s="31">
        <f>$K71*'POPULAÇÃO ATENDIDA SAA'!Y71</f>
        <v>229736.30881332408</v>
      </c>
      <c r="O71" s="31">
        <f>$K71*'POPULAÇÃO ATENDIDA SAA'!Z71</f>
        <v>232000.87473976405</v>
      </c>
      <c r="P71" s="31">
        <f>$K71*'POPULAÇÃO ATENDIDA SAA'!AA71</f>
        <v>234187.3521859819</v>
      </c>
    </row>
    <row r="72" spans="1:16" x14ac:dyDescent="0.25">
      <c r="A72" s="1">
        <v>67</v>
      </c>
      <c r="B72" t="s">
        <v>293</v>
      </c>
      <c r="C72" s="14" t="s">
        <v>463</v>
      </c>
      <c r="D72" s="14" t="s">
        <v>459</v>
      </c>
      <c r="E72" s="5">
        <v>201625.8</v>
      </c>
      <c r="F72" s="5">
        <v>193591</v>
      </c>
      <c r="G72" s="5">
        <v>184359.32</v>
      </c>
      <c r="I72" s="31">
        <f>E72/'POPULAÇÃO ATENDIDA SAA'!E72</f>
        <v>83.007739810621644</v>
      </c>
      <c r="J72" s="31">
        <f>F72/'POPULAÇÃO ATENDIDA SAA'!F72</f>
        <v>79.699876492383694</v>
      </c>
      <c r="K72" s="31">
        <f>G72/'POPULAÇÃO ATENDIDA SAA'!G72</f>
        <v>75.89926718814327</v>
      </c>
      <c r="L72" s="34"/>
      <c r="M72" s="31">
        <f>$K72*'POPULAÇÃO ATENDIDA SAA'!X72</f>
        <v>186360.11882170543</v>
      </c>
      <c r="N72" s="31">
        <f>$K72*'POPULAÇÃO ATENDIDA SAA'!Y72</f>
        <v>188218.00344186049</v>
      </c>
      <c r="O72" s="31">
        <f>$K72*'POPULAÇÃO ATENDIDA SAA'!Z72</f>
        <v>190075.88806201553</v>
      </c>
      <c r="P72" s="31">
        <f>$K72*'POPULAÇÃO ATENDIDA SAA'!AA72</f>
        <v>191862.31558139538</v>
      </c>
    </row>
    <row r="73" spans="1:16" x14ac:dyDescent="0.25">
      <c r="A73" s="1">
        <v>68</v>
      </c>
      <c r="B73" t="s">
        <v>294</v>
      </c>
      <c r="C73" s="14" t="s">
        <v>463</v>
      </c>
      <c r="D73" s="14" t="s">
        <v>459</v>
      </c>
      <c r="E73" s="5">
        <v>165340.6</v>
      </c>
      <c r="F73" s="5">
        <v>182502.9</v>
      </c>
      <c r="G73" s="5">
        <v>184261.90000000002</v>
      </c>
      <c r="I73" s="31">
        <f>E73/'POPULAÇÃO ATENDIDA SAA'!E73</f>
        <v>86.278393388805128</v>
      </c>
      <c r="J73" s="31">
        <f>F73/'POPULAÇÃO ATENDIDA SAA'!F73</f>
        <v>95.176956966201075</v>
      </c>
      <c r="K73" s="31">
        <f>G73/'POPULAÇÃO ATENDIDA SAA'!G73</f>
        <v>96.036670139746889</v>
      </c>
      <c r="L73" s="34"/>
      <c r="M73" s="31">
        <f>$K73*'POPULAÇÃO ATENDIDA SAA'!X73</f>
        <v>186256.86151574805</v>
      </c>
      <c r="N73" s="31">
        <f>$K73*'POPULAÇÃO ATENDIDA SAA'!Y73</f>
        <v>188161.14296259845</v>
      </c>
      <c r="O73" s="31">
        <f>$K73*'POPULAÇÃO ATENDIDA SAA'!Z73</f>
        <v>189974.74434055123</v>
      </c>
      <c r="P73" s="31">
        <f>$K73*'POPULAÇÃO ATENDIDA SAA'!AA73</f>
        <v>191788.34571850396</v>
      </c>
    </row>
    <row r="74" spans="1:16" x14ac:dyDescent="0.25">
      <c r="A74" s="1">
        <v>69</v>
      </c>
      <c r="B74" t="s">
        <v>295</v>
      </c>
      <c r="C74" s="14" t="s">
        <v>465</v>
      </c>
      <c r="D74" s="14" t="s">
        <v>458</v>
      </c>
      <c r="E74" s="5">
        <v>152950</v>
      </c>
      <c r="F74" s="5">
        <v>158991.93</v>
      </c>
      <c r="G74" s="5">
        <v>160160.29999999999</v>
      </c>
      <c r="I74" s="31">
        <f>E74/'POPULAÇÃO ATENDIDA SAA'!E74</f>
        <v>63.373630039871323</v>
      </c>
      <c r="J74" s="31">
        <f>F74/'POPULAÇÃO ATENDIDA SAA'!F74</f>
        <v>65.516715769610755</v>
      </c>
      <c r="K74" s="31">
        <f>G74/'POPULAÇÃO ATENDIDA SAA'!G74</f>
        <v>65.637167222214131</v>
      </c>
      <c r="L74" s="34"/>
      <c r="M74" s="31">
        <f>$K74*'POPULAÇÃO ATENDIDA SAA'!X74</f>
        <v>161874.94238699443</v>
      </c>
      <c r="N74" s="31">
        <f>$K74*'POPULAÇÃO ATENDIDA SAA'!Y74</f>
        <v>163526.0795003965</v>
      </c>
      <c r="O74" s="31">
        <f>$K74*'POPULAÇÃO ATENDIDA SAA'!Z74</f>
        <v>165113.71134020618</v>
      </c>
      <c r="P74" s="31">
        <f>$K74*'POPULAÇÃO ATENDIDA SAA'!AA74</f>
        <v>166701.34318001583</v>
      </c>
    </row>
    <row r="75" spans="1:16" x14ac:dyDescent="0.25">
      <c r="A75" s="1">
        <v>70</v>
      </c>
      <c r="B75" t="s">
        <v>296</v>
      </c>
      <c r="C75" s="14" t="s">
        <v>463</v>
      </c>
      <c r="D75" s="14" t="s">
        <v>459</v>
      </c>
      <c r="E75" s="5">
        <v>132454.18</v>
      </c>
      <c r="F75" s="5">
        <v>131762</v>
      </c>
      <c r="G75" s="5">
        <v>133813</v>
      </c>
      <c r="I75" s="31">
        <f>E75/'POPULAÇÃO ATENDIDA SAA'!E75</f>
        <v>90.282298282345721</v>
      </c>
      <c r="J75" s="31">
        <f>F75/'POPULAÇÃO ATENDIDA SAA'!F75</f>
        <v>89.684938788031545</v>
      </c>
      <c r="K75" s="31">
        <f>G75/'POPULAÇÃO ATENDIDA SAA'!G75</f>
        <v>90.95363643599427</v>
      </c>
      <c r="L75" s="34"/>
      <c r="M75" s="31">
        <f>$K75*'POPULAÇÃO ATENDIDA SAA'!X75</f>
        <v>135192.51546391752</v>
      </c>
      <c r="N75" s="31">
        <f>$K75*'POPULAÇÃO ATENDIDA SAA'!Y75</f>
        <v>136658.25064432988</v>
      </c>
      <c r="O75" s="31">
        <f>$K75*'POPULAÇÃO ATENDIDA SAA'!Z75</f>
        <v>137951.54639175255</v>
      </c>
      <c r="P75" s="31">
        <f>$K75*'POPULAÇÃO ATENDIDA SAA'!AA75</f>
        <v>139244.84213917522</v>
      </c>
    </row>
    <row r="76" spans="1:16" x14ac:dyDescent="0.25">
      <c r="A76" s="1">
        <v>71</v>
      </c>
      <c r="B76" t="s">
        <v>297</v>
      </c>
      <c r="C76" s="14" t="s">
        <v>463</v>
      </c>
      <c r="D76" s="14" t="s">
        <v>460</v>
      </c>
      <c r="E76" s="5">
        <v>113850</v>
      </c>
      <c r="F76" s="5">
        <v>121340</v>
      </c>
      <c r="G76" s="5">
        <v>116170</v>
      </c>
      <c r="I76" s="31">
        <f>E76/'POPULAÇÃO ATENDIDA SAA'!E76</f>
        <v>73.405443247340756</v>
      </c>
      <c r="J76" s="31">
        <f>F76/'POPULAÇÃO ATENDIDA SAA'!F76</f>
        <v>78.203382028806089</v>
      </c>
      <c r="K76" s="31">
        <f>G76/'POPULAÇÃO ATENDIDA SAA'!G76</f>
        <v>74.84139287582353</v>
      </c>
      <c r="L76" s="34"/>
      <c r="M76" s="31">
        <f>$K76*'POPULAÇÃO ATENDIDA SAA'!X76</f>
        <v>117441.16109422494</v>
      </c>
      <c r="N76" s="31">
        <f>$K76*'POPULAÇÃO ATENDIDA SAA'!Y76</f>
        <v>118641.70212765958</v>
      </c>
      <c r="O76" s="31">
        <f>$K76*'POPULAÇÃO ATENDIDA SAA'!Z76</f>
        <v>119842.24316109423</v>
      </c>
      <c r="P76" s="31">
        <f>$K76*'POPULAÇÃO ATENDIDA SAA'!AA76</f>
        <v>120972.16413373862</v>
      </c>
    </row>
    <row r="77" spans="1:16" x14ac:dyDescent="0.25">
      <c r="A77" s="1">
        <v>72</v>
      </c>
      <c r="B77" t="s">
        <v>298</v>
      </c>
      <c r="C77" s="14" t="s">
        <v>463</v>
      </c>
      <c r="D77" s="14" t="s">
        <v>459</v>
      </c>
      <c r="E77" s="5">
        <v>232580</v>
      </c>
      <c r="F77" s="5">
        <v>242900</v>
      </c>
      <c r="G77" s="5">
        <v>230283</v>
      </c>
      <c r="I77" s="31">
        <f>E77/'POPULAÇÃO ATENDIDA SAA'!E77</f>
        <v>66.243235545428647</v>
      </c>
      <c r="J77" s="31">
        <f>F77/'POPULAÇÃO ATENDIDA SAA'!F77</f>
        <v>69.182569068641413</v>
      </c>
      <c r="K77" s="31">
        <f>G77/'POPULAÇÃO ATENDIDA SAA'!G77</f>
        <v>65.589005981201936</v>
      </c>
      <c r="L77" s="34"/>
      <c r="M77" s="31">
        <f>$K77*'POPULAÇÃO ATENDIDA SAA'!X77</f>
        <v>232753.18503620275</v>
      </c>
      <c r="N77" s="31">
        <f>$K77*'POPULAÇÃO ATENDIDA SAA'!Y77</f>
        <v>235161.61544650042</v>
      </c>
      <c r="O77" s="31">
        <f>$K77*'POPULAÇÃO ATENDIDA SAA'!Z77</f>
        <v>237446.53660498798</v>
      </c>
      <c r="P77" s="31">
        <f>$K77*'POPULAÇÃO ATENDIDA SAA'!AA77</f>
        <v>239731.45776347548</v>
      </c>
    </row>
    <row r="78" spans="1:16" x14ac:dyDescent="0.25">
      <c r="A78" s="1">
        <v>73</v>
      </c>
      <c r="B78" t="s">
        <v>299</v>
      </c>
      <c r="C78" s="14" t="s">
        <v>464</v>
      </c>
      <c r="D78" s="14" t="s">
        <v>460</v>
      </c>
      <c r="E78" s="5">
        <v>487783</v>
      </c>
      <c r="F78" s="5">
        <v>466773.22</v>
      </c>
      <c r="G78" s="5">
        <v>463357.42</v>
      </c>
      <c r="I78" s="31">
        <f>E78/'POPULAÇÃO ATENDIDA SAA'!E78</f>
        <v>101.05303501139424</v>
      </c>
      <c r="J78" s="31">
        <f>F78/'POPULAÇÃO ATENDIDA SAA'!F78</f>
        <v>96.700480629790761</v>
      </c>
      <c r="K78" s="31">
        <f>G78/'POPULAÇÃO ATENDIDA SAA'!G78</f>
        <v>95.992836130101509</v>
      </c>
      <c r="L78" s="34"/>
      <c r="M78" s="31">
        <f>$K78*'POPULAÇÃO ATENDIDA SAA'!X78</f>
        <v>468328.09643846302</v>
      </c>
      <c r="N78" s="31">
        <f>$K78*'POPULAÇÃO ATENDIDA SAA'!Y78</f>
        <v>473118.02100643644</v>
      </c>
      <c r="O78" s="31">
        <f>$K78*'POPULAÇÃO ATENDIDA SAA'!Z78</f>
        <v>477817.56963916513</v>
      </c>
      <c r="P78" s="31">
        <f>$K78*'POPULAÇÃO ATENDIDA SAA'!AA78</f>
        <v>482336.3664014042</v>
      </c>
    </row>
    <row r="79" spans="1:16" x14ac:dyDescent="0.25">
      <c r="A79" s="1">
        <v>74</v>
      </c>
      <c r="B79" t="s">
        <v>300</v>
      </c>
      <c r="C79" s="14" t="s">
        <v>463</v>
      </c>
      <c r="D79" s="14" t="s">
        <v>460</v>
      </c>
      <c r="E79" s="5">
        <v>218229.40000000002</v>
      </c>
      <c r="F79" s="5">
        <v>225005.6</v>
      </c>
      <c r="G79" s="5">
        <v>232857.8</v>
      </c>
      <c r="I79" s="31">
        <f>E79/'POPULAÇÃO ATENDIDA SAA'!E79</f>
        <v>83.230129672006115</v>
      </c>
      <c r="J79" s="31">
        <f>F79/'POPULAÇÃO ATENDIDA SAA'!F79</f>
        <v>85.814492753623185</v>
      </c>
      <c r="K79" s="31">
        <f>G79/'POPULAÇÃO ATENDIDA SAA'!G79</f>
        <v>88.809229595728453</v>
      </c>
      <c r="L79" s="34"/>
      <c r="M79" s="31">
        <f>$K79*'POPULAÇÃO ATENDIDA SAA'!X79</f>
        <v>235366.14254937161</v>
      </c>
      <c r="N79" s="31">
        <f>$K79*'POPULAÇÃO ATENDIDA SAA'!Y79</f>
        <v>237790.87368043087</v>
      </c>
      <c r="O79" s="31">
        <f>$K79*'POPULAÇÃO ATENDIDA SAA'!Z79</f>
        <v>240131.99339317772</v>
      </c>
      <c r="P79" s="31">
        <f>$K79*'POPULAÇÃO ATENDIDA SAA'!AA79</f>
        <v>242389.50168761218</v>
      </c>
    </row>
    <row r="80" spans="1:16" x14ac:dyDescent="0.25">
      <c r="A80" s="1">
        <v>75</v>
      </c>
      <c r="B80" t="s">
        <v>301</v>
      </c>
      <c r="C80" s="14" t="s">
        <v>463</v>
      </c>
      <c r="D80" s="14" t="s">
        <v>460</v>
      </c>
      <c r="E80" s="5">
        <v>695545</v>
      </c>
      <c r="F80" s="5">
        <v>750854</v>
      </c>
      <c r="G80" s="5">
        <v>741605</v>
      </c>
      <c r="I80" s="31">
        <f>E80/'POPULAÇÃO ATENDIDA SAA'!E80</f>
        <v>64.03164216009138</v>
      </c>
      <c r="J80" s="31">
        <f>F80/'POPULAÇÃO ATENDIDA SAA'!F80</f>
        <v>68.608804339989746</v>
      </c>
      <c r="K80" s="31">
        <f>G80/'POPULAÇÃO ATENDIDA SAA'!G80</f>
        <v>67.259238693855792</v>
      </c>
      <c r="L80" s="34"/>
      <c r="M80" s="31">
        <f>$K80*'POPULAÇÃO ATENDIDA SAA'!X80</f>
        <v>749558.74977840809</v>
      </c>
      <c r="N80" s="31">
        <f>$K80*'POPULAÇÃO ATENDIDA SAA'!Y80</f>
        <v>757249.565679844</v>
      </c>
      <c r="O80" s="31">
        <f>$K80*'POPULAÇÃO ATENDIDA SAA'!Z80</f>
        <v>764743.1811735509</v>
      </c>
      <c r="P80" s="31">
        <f>$K80*'POPULAÇÃO ATENDIDA SAA'!AA80</f>
        <v>771908.12932104233</v>
      </c>
    </row>
    <row r="81" spans="1:16" x14ac:dyDescent="0.25">
      <c r="A81" s="1">
        <v>76</v>
      </c>
      <c r="B81" t="s">
        <v>302</v>
      </c>
      <c r="C81" s="14" t="s">
        <v>463</v>
      </c>
      <c r="D81" s="14" t="s">
        <v>459</v>
      </c>
      <c r="E81" s="5">
        <v>198160</v>
      </c>
      <c r="F81" s="5">
        <v>211960</v>
      </c>
      <c r="G81" s="5">
        <v>227020</v>
      </c>
      <c r="I81" s="31">
        <f>E81/'POPULAÇÃO ATENDIDA SAA'!E81</f>
        <v>66.474337470647427</v>
      </c>
      <c r="J81" s="31">
        <f>F81/'POPULAÇÃO ATENDIDA SAA'!F81</f>
        <v>71.103656491110371</v>
      </c>
      <c r="K81" s="31">
        <f>G81/'POPULAÇÃO ATENDIDA SAA'!G81</f>
        <v>76.15565246561556</v>
      </c>
      <c r="L81" s="34"/>
      <c r="M81" s="31">
        <f>$K81*'POPULAÇÃO ATENDIDA SAA'!X81</f>
        <v>229457.9911560328</v>
      </c>
      <c r="N81" s="31">
        <f>$K81*'POPULAÇÃO ATENDIDA SAA'!Y81</f>
        <v>231824.27668982942</v>
      </c>
      <c r="O81" s="31">
        <f>$K81*'POPULAÇÃO ATENDIDA SAA'!Z81</f>
        <v>234118.85660138974</v>
      </c>
      <c r="P81" s="31">
        <f>$K81*'POPULAÇÃO ATENDIDA SAA'!AA81</f>
        <v>236341.73089071381</v>
      </c>
    </row>
    <row r="82" spans="1:16" x14ac:dyDescent="0.25">
      <c r="A82" s="1">
        <v>77</v>
      </c>
      <c r="B82" t="s">
        <v>303</v>
      </c>
      <c r="C82" s="14" t="s">
        <v>464</v>
      </c>
      <c r="D82" s="14" t="s">
        <v>460</v>
      </c>
      <c r="E82" s="5">
        <v>286581</v>
      </c>
      <c r="F82" s="5">
        <v>292484.59999999998</v>
      </c>
      <c r="G82" s="5">
        <v>310834.74</v>
      </c>
      <c r="I82" s="31">
        <f>E82/'POPULAÇÃO ATENDIDA SAA'!E82</f>
        <v>73.200766283524899</v>
      </c>
      <c r="J82" s="31">
        <f>F82/'POPULAÇÃO ATENDIDA SAA'!F82</f>
        <v>74.708710089399744</v>
      </c>
      <c r="K82" s="31">
        <f>G82/'POPULAÇÃO ATENDIDA SAA'!G82</f>
        <v>79.39584674329501</v>
      </c>
      <c r="L82" s="34"/>
      <c r="M82" s="31">
        <f>$K82*'POPULAÇÃO ATENDIDA SAA'!X82</f>
        <v>314198.75233766233</v>
      </c>
      <c r="N82" s="31">
        <f>$K82*'POPULAÇÃO ATENDIDA SAA'!Y82</f>
        <v>317413.25301587302</v>
      </c>
      <c r="O82" s="31">
        <f>$K82*'POPULAÇÃO ATENDIDA SAA'!Z82</f>
        <v>320552.99786435784</v>
      </c>
      <c r="P82" s="31">
        <f>$K82*'POPULAÇÃO ATENDIDA SAA'!AA82</f>
        <v>323543.23105339101</v>
      </c>
    </row>
    <row r="83" spans="1:16" x14ac:dyDescent="0.25">
      <c r="A83" s="1">
        <v>78</v>
      </c>
      <c r="B83" t="s">
        <v>304</v>
      </c>
      <c r="C83" s="14" t="s">
        <v>464</v>
      </c>
      <c r="D83" s="14" t="s">
        <v>460</v>
      </c>
      <c r="E83" s="5">
        <v>694949.7699999999</v>
      </c>
      <c r="F83" s="5">
        <v>714362.5</v>
      </c>
      <c r="G83" s="5">
        <v>650199.20000000007</v>
      </c>
      <c r="I83" s="31">
        <f>E83/'POPULAÇÃO ATENDIDA SAA'!E83</f>
        <v>67.072055341321246</v>
      </c>
      <c r="J83" s="31">
        <f>F83/'POPULAÇÃO ATENDIDA SAA'!F83</f>
        <v>68.230224338217326</v>
      </c>
      <c r="K83" s="31">
        <f>G83/'POPULAÇÃO ATENDIDA SAA'!G83</f>
        <v>61.457124505321296</v>
      </c>
      <c r="L83" s="34"/>
      <c r="M83" s="31">
        <f>$K83*'POPULAÇÃO ATENDIDA SAA'!X83</f>
        <v>657186.05569245014</v>
      </c>
      <c r="N83" s="31">
        <f>$K83*'POPULAÇÃO ATENDIDA SAA'!Y83</f>
        <v>663992.21684113017</v>
      </c>
      <c r="O83" s="31">
        <f>$K83*'POPULAÇÃO ATENDIDA SAA'!Z83</f>
        <v>670497.22041685961</v>
      </c>
      <c r="P83" s="31">
        <f>$K83*'POPULAÇÃO ATENDIDA SAA'!AA83</f>
        <v>676821.52944881888</v>
      </c>
    </row>
    <row r="84" spans="1:16" x14ac:dyDescent="0.25">
      <c r="A84" s="1">
        <v>79</v>
      </c>
      <c r="B84" t="s">
        <v>305</v>
      </c>
      <c r="C84" s="14" t="s">
        <v>463</v>
      </c>
      <c r="D84" s="14" t="s">
        <v>459</v>
      </c>
      <c r="E84" s="5">
        <v>211412</v>
      </c>
      <c r="F84" s="5">
        <v>188024</v>
      </c>
      <c r="G84" s="5">
        <v>182136</v>
      </c>
      <c r="I84" s="31">
        <f>E84/'POPULAÇÃO ATENDIDA SAA'!E84</f>
        <v>54.224088615085613</v>
      </c>
      <c r="J84" s="31">
        <f>F84/'POPULAÇÃO ATENDIDA SAA'!F84</f>
        <v>47.943623863167183</v>
      </c>
      <c r="K84" s="31">
        <f>G84/'POPULAÇÃO ATENDIDA SAA'!G84</f>
        <v>46.210822186065997</v>
      </c>
      <c r="L84" s="34"/>
      <c r="M84" s="31">
        <f>$K84*'POPULAÇÃO ATENDIDA SAA'!X84</f>
        <v>184078.67827601222</v>
      </c>
      <c r="N84" s="31">
        <f>$K84*'POPULAÇÃO ATENDIDA SAA'!Y84</f>
        <v>185981.71005659562</v>
      </c>
      <c r="O84" s="31">
        <f>$K84*'POPULAÇÃO ATENDIDA SAA'!Z84</f>
        <v>187805.44884632132</v>
      </c>
      <c r="P84" s="31">
        <f>$K84*'POPULAÇÃO ATENDIDA SAA'!AA84</f>
        <v>189589.54114061827</v>
      </c>
    </row>
    <row r="85" spans="1:16" x14ac:dyDescent="0.25">
      <c r="A85" s="1">
        <v>80</v>
      </c>
      <c r="B85" t="s">
        <v>306</v>
      </c>
      <c r="C85" s="14" t="s">
        <v>463</v>
      </c>
      <c r="D85" s="14" t="s">
        <v>459</v>
      </c>
      <c r="E85" s="5">
        <v>7835438.8799999999</v>
      </c>
      <c r="F85" s="5">
        <v>7905693.0800000001</v>
      </c>
      <c r="G85" s="5">
        <v>8025665.6600000001</v>
      </c>
      <c r="I85" s="31">
        <f>E85/'POPULAÇÃO ATENDIDA SAA'!E85</f>
        <v>66.714949634200835</v>
      </c>
      <c r="J85" s="31">
        <f>F85/'POPULAÇÃO ATENDIDA SAA'!F85</f>
        <v>66.292229659728818</v>
      </c>
      <c r="K85" s="31">
        <f>G85/'POPULAÇÃO ATENDIDA SAA'!G85</f>
        <v>66.277570564755095</v>
      </c>
      <c r="L85" s="34"/>
      <c r="M85" s="31">
        <f>$K85*'POPULAÇÃO ATENDIDA SAA'!X85</f>
        <v>8111746.5871565137</v>
      </c>
      <c r="N85" s="31">
        <f>$K85*'POPULAÇÃO ATENDIDA SAA'!Y85</f>
        <v>8195200.6315594241</v>
      </c>
      <c r="O85" s="31">
        <f>$K85*'POPULAÇÃO ATENDIDA SAA'!Z85</f>
        <v>8276027.7932087313</v>
      </c>
      <c r="P85" s="31">
        <f>$K85*'POPULAÇÃO ATENDIDA SAA'!AA85</f>
        <v>8354093.3601683537</v>
      </c>
    </row>
    <row r="86" spans="1:16" x14ac:dyDescent="0.25">
      <c r="A86" s="1">
        <v>81</v>
      </c>
      <c r="B86" t="s">
        <v>307</v>
      </c>
      <c r="C86" s="14" t="s">
        <v>463</v>
      </c>
      <c r="D86" s="14" t="s">
        <v>459</v>
      </c>
      <c r="E86" s="5">
        <v>284479</v>
      </c>
      <c r="F86" s="5">
        <v>298922</v>
      </c>
      <c r="G86" s="5">
        <v>287621</v>
      </c>
      <c r="I86" s="31">
        <f>E86/'POPULAÇÃO ATENDIDA SAA'!E86</f>
        <v>99.782181690634872</v>
      </c>
      <c r="J86" s="31">
        <f>F86/'POPULAÇÃO ATENDIDA SAA'!F86</f>
        <v>104.84812346545073</v>
      </c>
      <c r="K86" s="31">
        <f>G86/'POPULAÇÃO ATENDIDA SAA'!G86</f>
        <v>100.88425113995089</v>
      </c>
      <c r="L86" s="34"/>
      <c r="M86" s="31">
        <f>$K86*'POPULAÇÃO ATENDIDA SAA'!X86</f>
        <v>290755.57496697485</v>
      </c>
      <c r="N86" s="31">
        <f>$K86*'POPULAÇÃO ATENDIDA SAA'!Y86</f>
        <v>293700.17569352704</v>
      </c>
      <c r="O86" s="31">
        <f>$K86*'POPULAÇÃO ATENDIDA SAA'!Z86</f>
        <v>296644.77642007917</v>
      </c>
      <c r="P86" s="31">
        <f>$K86*'POPULAÇÃO ATENDIDA SAA'!AA86</f>
        <v>299399.40290620859</v>
      </c>
    </row>
    <row r="87" spans="1:16" x14ac:dyDescent="0.25">
      <c r="A87" s="1">
        <v>82</v>
      </c>
      <c r="B87" t="s">
        <v>308</v>
      </c>
      <c r="C87" s="14" t="s">
        <v>463</v>
      </c>
      <c r="D87" s="14" t="s">
        <v>459</v>
      </c>
      <c r="E87" s="5">
        <v>119064</v>
      </c>
      <c r="F87" s="5">
        <v>125661</v>
      </c>
      <c r="G87" s="5">
        <v>134870.1</v>
      </c>
      <c r="I87" s="31">
        <f>E87/'POPULAÇÃO ATENDIDA SAA'!E87</f>
        <v>85.749324240820599</v>
      </c>
      <c r="J87" s="31">
        <f>F87/'POPULAÇÃO ATENDIDA SAA'!F87</f>
        <v>89.163006147345143</v>
      </c>
      <c r="K87" s="31">
        <f>G87/'POPULAÇÃO ATENDIDA SAA'!G87</f>
        <v>94.283094585999862</v>
      </c>
      <c r="L87" s="34"/>
      <c r="M87" s="31">
        <f>$K87*'POPULAÇÃO ATENDIDA SAA'!X87</f>
        <v>136303.87143869596</v>
      </c>
      <c r="N87" s="31">
        <f>$K87*'POPULAÇÃO ATENDIDA SAA'!Y87</f>
        <v>137642.05811481219</v>
      </c>
      <c r="O87" s="31">
        <f>$K87*'POPULAÇÃO ATENDIDA SAA'!Z87</f>
        <v>139075.82955350814</v>
      </c>
      <c r="P87" s="31">
        <f>$K87*'POPULAÇÃO ATENDIDA SAA'!AA87</f>
        <v>140318.43146704463</v>
      </c>
    </row>
    <row r="88" spans="1:16" x14ac:dyDescent="0.25">
      <c r="A88" s="1">
        <v>83</v>
      </c>
      <c r="B88" t="s">
        <v>309</v>
      </c>
      <c r="C88" s="14" t="s">
        <v>463</v>
      </c>
      <c r="D88" s="14" t="s">
        <v>458</v>
      </c>
      <c r="E88" s="5">
        <v>713637</v>
      </c>
      <c r="F88" s="5">
        <v>779100</v>
      </c>
      <c r="G88" s="5">
        <v>786621.39</v>
      </c>
      <c r="I88" s="31">
        <f>E88/'POPULAÇÃO ATENDIDA SAA'!E88</f>
        <v>68.232752799855064</v>
      </c>
      <c r="J88" s="31">
        <f>F88/'POPULAÇÃO ATENDIDA SAA'!F88</f>
        <v>74.41742859043103</v>
      </c>
      <c r="K88" s="31">
        <f>G88/'POPULAÇÃO ATENDIDA SAA'!G88</f>
        <v>75.06078985735499</v>
      </c>
      <c r="L88" s="34"/>
      <c r="M88" s="31">
        <f>$K88*'POPULAÇÃO ATENDIDA SAA'!X88</f>
        <v>795073.57468713319</v>
      </c>
      <c r="N88" s="31">
        <f>$K88*'POPULAÇÃO ATENDIDA SAA'!Y88</f>
        <v>803241.65232595941</v>
      </c>
      <c r="O88" s="31">
        <f>$K88*'POPULAÇÃO ATENDIDA SAA'!Z88</f>
        <v>811196.64967855543</v>
      </c>
      <c r="P88" s="31">
        <f>$K88*'POPULAÇÃO ATENDIDA SAA'!AA88</f>
        <v>818867.53998284438</v>
      </c>
    </row>
    <row r="89" spans="1:16" x14ac:dyDescent="0.25">
      <c r="A89" s="1">
        <v>84</v>
      </c>
      <c r="B89" t="s">
        <v>310</v>
      </c>
      <c r="C89" s="14" t="s">
        <v>463</v>
      </c>
      <c r="D89" s="14" t="s">
        <v>459</v>
      </c>
      <c r="E89" s="5">
        <v>373174</v>
      </c>
      <c r="F89" s="5">
        <v>399604</v>
      </c>
      <c r="G89" s="5">
        <v>382854</v>
      </c>
      <c r="I89" s="31">
        <f>E89/'POPULAÇÃO ATENDIDA SAA'!E89</f>
        <v>74.892822249068942</v>
      </c>
      <c r="J89" s="31">
        <f>F89/'POPULAÇÃO ATENDIDA SAA'!F89</f>
        <v>79.813988132242145</v>
      </c>
      <c r="K89" s="31">
        <f>G89/'POPULAÇÃO ATENDIDA SAA'!G89</f>
        <v>76.103170371084204</v>
      </c>
      <c r="L89" s="34"/>
      <c r="M89" s="31">
        <f>$K89*'POPULAÇÃO ATENDIDA SAA'!X89</f>
        <v>386964.39570552146</v>
      </c>
      <c r="N89" s="31">
        <f>$K89*'POPULAÇÃO ATENDIDA SAA'!Y89</f>
        <v>391001.39148773003</v>
      </c>
      <c r="O89" s="31">
        <f>$K89*'POPULAÇÃO ATENDIDA SAA'!Z89</f>
        <v>394818.18749999994</v>
      </c>
      <c r="P89" s="31">
        <f>$K89*'POPULAÇÃO ATENDIDA SAA'!AA89</f>
        <v>398561.58358895697</v>
      </c>
    </row>
    <row r="90" spans="1:16" x14ac:dyDescent="0.25">
      <c r="A90" s="1">
        <v>85</v>
      </c>
      <c r="B90" t="s">
        <v>311</v>
      </c>
      <c r="C90" s="14" t="s">
        <v>465</v>
      </c>
      <c r="D90" s="14" t="s">
        <v>458</v>
      </c>
      <c r="E90" s="5">
        <v>4196409</v>
      </c>
      <c r="F90" s="5">
        <v>4182724.75</v>
      </c>
      <c r="G90" s="5">
        <v>4594178</v>
      </c>
      <c r="I90" s="31">
        <f>E90/'POPULAÇÃO ATENDIDA SAA'!E90</f>
        <v>62.621094759614977</v>
      </c>
      <c r="J90" s="31">
        <f>F90/'POPULAÇÃO ATENDIDA SAA'!F90</f>
        <v>61.618867615967567</v>
      </c>
      <c r="K90" s="31">
        <f>G90/'POPULAÇÃO ATENDIDA SAA'!G90</f>
        <v>66.805905486521553</v>
      </c>
      <c r="L90" s="34"/>
      <c r="M90" s="31">
        <f>$K90*'POPULAÇÃO ATENDIDA SAA'!X90</f>
        <v>4643447.2591249216</v>
      </c>
      <c r="N90" s="31">
        <f>$K90*'POPULAÇÃO ATENDIDA SAA'!Y90</f>
        <v>4691207.6061860984</v>
      </c>
      <c r="O90" s="31">
        <f>$K90*'POPULAÇÃO ATENDIDA SAA'!Z90</f>
        <v>4737524.6460558642</v>
      </c>
      <c r="P90" s="31">
        <f>$K90*'POPULAÇÃO ATENDIDA SAA'!AA90</f>
        <v>4841121.7701717066</v>
      </c>
    </row>
    <row r="91" spans="1:16" x14ac:dyDescent="0.25">
      <c r="A91" s="1">
        <v>86</v>
      </c>
      <c r="B91" t="s">
        <v>312</v>
      </c>
      <c r="C91" s="14" t="s">
        <v>465</v>
      </c>
      <c r="D91" s="14" t="s">
        <v>458</v>
      </c>
      <c r="E91" s="5">
        <v>127461684.59999999</v>
      </c>
      <c r="F91" s="5">
        <v>132505527</v>
      </c>
      <c r="G91" s="5">
        <v>134974398</v>
      </c>
      <c r="I91" s="31">
        <f>E91/'POPULAÇÃO ATENDIDA SAA'!E91</f>
        <v>80.78733377119751</v>
      </c>
      <c r="J91" s="31">
        <f>F91/'POPULAÇÃO ATENDIDA SAA'!F91</f>
        <v>82.980145144811971</v>
      </c>
      <c r="K91" s="31">
        <f>G91/'POPULAÇÃO ATENDIDA SAA'!G91</f>
        <v>83.515708684217415</v>
      </c>
      <c r="L91" s="34"/>
      <c r="M91" s="31">
        <f>$K91*'POPULAÇÃO ATENDIDA SAA'!X91</f>
        <v>136422786.01345608</v>
      </c>
      <c r="N91" s="31">
        <f>$K91*'POPULAÇÃO ATENDIDA SAA'!Y91</f>
        <v>137826499.04350489</v>
      </c>
      <c r="O91" s="31">
        <f>$K91*'POPULAÇÃO ATENDIDA SAA'!Z91</f>
        <v>139184952.55765328</v>
      </c>
      <c r="P91" s="31">
        <f>$K91*'POPULAÇÃO ATENDIDA SAA'!AA91</f>
        <v>140498230.06054309</v>
      </c>
    </row>
    <row r="92" spans="1:16" x14ac:dyDescent="0.25">
      <c r="A92" s="1">
        <v>87</v>
      </c>
      <c r="B92" t="s">
        <v>313</v>
      </c>
      <c r="C92" s="14" t="s">
        <v>465</v>
      </c>
      <c r="D92" s="14" t="s">
        <v>458</v>
      </c>
      <c r="E92" s="5">
        <v>1731249</v>
      </c>
      <c r="F92" s="5">
        <v>1906269</v>
      </c>
      <c r="G92" s="5">
        <v>1970107</v>
      </c>
      <c r="I92" s="31">
        <f>E92/'POPULAÇÃO ATENDIDA SAA'!E92</f>
        <v>37.564610136100463</v>
      </c>
      <c r="J92" s="31">
        <f>F92/'POPULAÇÃO ATENDIDA SAA'!F92</f>
        <v>40.527328066578647</v>
      </c>
      <c r="K92" s="31">
        <f>G92/'POPULAÇÃO ATENDIDA SAA'!G92</f>
        <v>41.03911973477787</v>
      </c>
      <c r="L92" s="34"/>
      <c r="M92" s="31">
        <f>$K92*'POPULAÇÃO ATENDIDA SAA'!X92</f>
        <v>1991243.0999435349</v>
      </c>
      <c r="N92" s="31">
        <f>$K92*'POPULAÇÃO ATENDIDA SAA'!Y92</f>
        <v>2011737.4154758286</v>
      </c>
      <c r="O92" s="31">
        <f>$K92*'POPULAÇÃO ATENDIDA SAA'!Z92</f>
        <v>2031547.1609694655</v>
      </c>
      <c r="P92" s="31">
        <f>$K92*'POPULAÇÃO ATENDIDA SAA'!AA92</f>
        <v>2050715.1220518616</v>
      </c>
    </row>
    <row r="93" spans="1:16" x14ac:dyDescent="0.25">
      <c r="A93" s="1">
        <v>88</v>
      </c>
      <c r="B93" t="s">
        <v>314</v>
      </c>
      <c r="C93" s="14" t="s">
        <v>463</v>
      </c>
      <c r="D93" s="14" t="s">
        <v>460</v>
      </c>
      <c r="E93" s="5">
        <v>1448654.9700000002</v>
      </c>
      <c r="F93" s="5">
        <v>1547150.9000000001</v>
      </c>
      <c r="G93" s="5">
        <v>1594817.12</v>
      </c>
      <c r="I93" s="31">
        <f>E93/'POPULAÇÃO ATENDIDA SAA'!E93</f>
        <v>77.471560791101908</v>
      </c>
      <c r="J93" s="31">
        <f>F93/'POPULAÇÃO ATENDIDA SAA'!F93</f>
        <v>82.70010404122992</v>
      </c>
      <c r="K93" s="31">
        <f>G93/'POPULAÇÃO ATENDIDA SAA'!G93</f>
        <v>85.288059628698235</v>
      </c>
      <c r="L93" s="34"/>
      <c r="M93" s="31">
        <f>$K93*'POPULAÇÃO ATENDIDA SAA'!X93</f>
        <v>1611776.4513322632</v>
      </c>
      <c r="N93" s="31">
        <f>$K93*'POPULAÇÃO ATENDIDA SAA'!Y93</f>
        <v>1628495.7921268055</v>
      </c>
      <c r="O93" s="31">
        <f>$K93*'POPULAÇÃO ATENDIDA SAA'!Z93</f>
        <v>1644495.1613081861</v>
      </c>
      <c r="P93" s="31">
        <f>$K93*'POPULAÇÃO ATENDIDA SAA'!AA93</f>
        <v>1659934.552568218</v>
      </c>
    </row>
    <row r="94" spans="1:16" x14ac:dyDescent="0.25">
      <c r="A94" s="1">
        <v>89</v>
      </c>
      <c r="B94" t="s">
        <v>315</v>
      </c>
      <c r="C94" s="14" t="s">
        <v>464</v>
      </c>
      <c r="D94" s="14" t="s">
        <v>460</v>
      </c>
      <c r="E94" s="5">
        <v>2527113.5</v>
      </c>
      <c r="F94" s="5">
        <v>2573427</v>
      </c>
      <c r="G94" s="5">
        <v>2545588.8199999998</v>
      </c>
      <c r="I94" s="31">
        <f>E94/'POPULAÇÃO ATENDIDA SAA'!E94</f>
        <v>76.139757054039194</v>
      </c>
      <c r="J94" s="31">
        <f>F94/'POPULAÇÃO ATENDIDA SAA'!F94</f>
        <v>77.22954972760904</v>
      </c>
      <c r="K94" s="31">
        <f>G94/'POPULAÇÃO ATENDIDA SAA'!G94</f>
        <v>76.106077736499159</v>
      </c>
      <c r="L94" s="34"/>
      <c r="M94" s="31">
        <f>$K94*'POPULAÇÃO ATENDIDA SAA'!X94</f>
        <v>2572972.5207314976</v>
      </c>
      <c r="N94" s="31">
        <f>$K94*'POPULAÇÃO ATENDIDA SAA'!Y94</f>
        <v>2599479.9430395872</v>
      </c>
      <c r="O94" s="31">
        <f>$K94*'POPULAÇÃO ATENDIDA SAA'!Z94</f>
        <v>2624965.0405203677</v>
      </c>
      <c r="P94" s="31">
        <f>$K94*'POPULAÇÃO ATENDIDA SAA'!AA94</f>
        <v>2649792.9291835921</v>
      </c>
    </row>
    <row r="95" spans="1:16" x14ac:dyDescent="0.25">
      <c r="A95" s="1">
        <v>90</v>
      </c>
      <c r="B95" t="s">
        <v>316</v>
      </c>
      <c r="C95" s="14" t="s">
        <v>463</v>
      </c>
      <c r="D95" s="14" t="s">
        <v>460</v>
      </c>
      <c r="E95" s="5">
        <v>268558</v>
      </c>
      <c r="F95" s="5">
        <v>263714</v>
      </c>
      <c r="G95" s="5">
        <v>246010</v>
      </c>
      <c r="I95" s="31">
        <f>E95/'POPULAÇÃO ATENDIDA SAA'!E95</f>
        <v>62.740066175657049</v>
      </c>
      <c r="J95" s="31">
        <f>F95/'POPULAÇÃO ATENDIDA SAA'!F95</f>
        <v>60.421358982705883</v>
      </c>
      <c r="K95" s="31">
        <f>G95/'POPULAÇÃO ATENDIDA SAA'!G95</f>
        <v>55.898354564755834</v>
      </c>
      <c r="L95" s="34"/>
      <c r="M95" s="31">
        <f>$K95*'POPULAÇÃO ATENDIDA SAA'!X95</f>
        <v>248690.49636803876</v>
      </c>
      <c r="N95" s="31">
        <f>$K95*'POPULAÇÃO ATENDIDA SAA'!Y95</f>
        <v>251222.07627118647</v>
      </c>
      <c r="O95" s="31">
        <f>$K95*'POPULAÇÃO ATENDIDA SAA'!Z95</f>
        <v>253704.01735270376</v>
      </c>
      <c r="P95" s="31">
        <f>$K95*'POPULAÇÃO ATENDIDA SAA'!AA95</f>
        <v>285489.47792426246</v>
      </c>
    </row>
    <row r="96" spans="1:16" x14ac:dyDescent="0.25">
      <c r="A96" s="1">
        <v>91</v>
      </c>
      <c r="B96" t="s">
        <v>317</v>
      </c>
      <c r="C96" s="14" t="s">
        <v>465</v>
      </c>
      <c r="D96" s="14" t="s">
        <v>458</v>
      </c>
      <c r="E96" s="5">
        <v>1039125.6100000002</v>
      </c>
      <c r="F96" s="5">
        <v>1048414.79</v>
      </c>
      <c r="G96" s="5">
        <v>1118718.08</v>
      </c>
      <c r="I96" s="31">
        <f>E96/'POPULAÇÃO ATENDIDA SAA'!E96</f>
        <v>87.698124854205801</v>
      </c>
      <c r="J96" s="31">
        <f>F96/'POPULAÇÃO ATENDIDA SAA'!F96</f>
        <v>88.358393816064961</v>
      </c>
      <c r="K96" s="31">
        <f>G96/'POPULAÇÃO ATENDIDA SAA'!G96</f>
        <v>94.151608200377453</v>
      </c>
      <c r="L96" s="34"/>
      <c r="M96" s="31">
        <f>$K96*'POPULAÇÃO ATENDIDA SAA'!X96</f>
        <v>1130679.1605649088</v>
      </c>
      <c r="N96" s="31">
        <f>$K96*'POPULAÇÃO ATENDIDA SAA'!Y96</f>
        <v>1142283.1939487755</v>
      </c>
      <c r="O96" s="31">
        <f>$K96*'POPULAÇÃO ATENDIDA SAA'!Z96</f>
        <v>1153619.4419468604</v>
      </c>
      <c r="P96" s="31">
        <f>$K96*'POPULAÇÃO ATENDIDA SAA'!AA96</f>
        <v>1164420.1191733822</v>
      </c>
    </row>
    <row r="97" spans="1:16" x14ac:dyDescent="0.25">
      <c r="A97" s="1">
        <v>92</v>
      </c>
      <c r="B97" t="s">
        <v>318</v>
      </c>
      <c r="C97" s="14" t="s">
        <v>463</v>
      </c>
      <c r="D97" s="14" t="s">
        <v>458</v>
      </c>
      <c r="E97" s="5">
        <v>96828</v>
      </c>
      <c r="F97" s="5">
        <v>91871</v>
      </c>
      <c r="G97" s="5">
        <v>94564</v>
      </c>
      <c r="I97" s="31">
        <f>E97/'POPULAÇÃO ATENDIDA SAA'!E97</f>
        <v>72.205816554809843</v>
      </c>
      <c r="J97" s="31">
        <f>F97/'POPULAÇÃO ATENDIDA SAA'!F97</f>
        <v>68.509321401938848</v>
      </c>
      <c r="K97" s="31">
        <f>G97/'POPULAÇÃO ATENDIDA SAA'!G97</f>
        <v>70.517524235645041</v>
      </c>
      <c r="L97" s="34"/>
      <c r="M97" s="31">
        <f>$K97*'POPULAÇÃO ATENDIDA SAA'!X97</f>
        <v>95626.516853932597</v>
      </c>
      <c r="N97" s="31">
        <f>$K97*'POPULAÇÃO ATENDIDA SAA'!Y97</f>
        <v>96556.219101123599</v>
      </c>
      <c r="O97" s="31">
        <f>$K97*'POPULAÇÃO ATENDIDA SAA'!Z97</f>
        <v>97552.328651685399</v>
      </c>
      <c r="P97" s="31">
        <f>$K97*'POPULAÇÃO ATENDIDA SAA'!AA97</f>
        <v>98482.030898876401</v>
      </c>
    </row>
    <row r="98" spans="1:16" x14ac:dyDescent="0.25">
      <c r="A98" s="1">
        <v>93</v>
      </c>
      <c r="B98" t="s">
        <v>319</v>
      </c>
      <c r="C98" s="14" t="s">
        <v>463</v>
      </c>
      <c r="D98" s="14" t="s">
        <v>459</v>
      </c>
      <c r="E98" s="5">
        <v>140836</v>
      </c>
      <c r="F98" s="5">
        <v>135631</v>
      </c>
      <c r="G98" s="5">
        <v>150627</v>
      </c>
      <c r="I98" s="31">
        <f>E98/'POPULAÇÃO ATENDIDA SAA'!E98</f>
        <v>81.455176402544822</v>
      </c>
      <c r="J98" s="31">
        <f>F98/'POPULAÇÃO ATENDIDA SAA'!F98</f>
        <v>78.444765760555228</v>
      </c>
      <c r="K98" s="31">
        <f>G98/'POPULAÇÃO ATENDIDA SAA'!G98</f>
        <v>87.117987275882015</v>
      </c>
      <c r="L98" s="34"/>
      <c r="M98" s="31">
        <f>$K98*'POPULAÇÃO ATENDIDA SAA'!X98</f>
        <v>152267.81699346405</v>
      </c>
      <c r="N98" s="31">
        <f>$K98*'POPULAÇÃO ATENDIDA SAA'!Y98</f>
        <v>153826.59313725491</v>
      </c>
      <c r="O98" s="31">
        <f>$K98*'POPULAÇÃO ATENDIDA SAA'!Z98</f>
        <v>155385.36928104577</v>
      </c>
      <c r="P98" s="31">
        <f>$K98*'POPULAÇÃO ATENDIDA SAA'!AA98</f>
        <v>156862.10457516342</v>
      </c>
    </row>
    <row r="99" spans="1:16" x14ac:dyDescent="0.25">
      <c r="A99" s="1">
        <v>94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31"/>
      <c r="J99" s="31"/>
      <c r="K99" s="31"/>
      <c r="L99" s="34"/>
      <c r="M99" s="31">
        <f>$K99*'POPULAÇÃO ATENDIDA SAA'!X99</f>
        <v>0</v>
      </c>
      <c r="N99" s="31">
        <f>$K99*'POPULAÇÃO ATENDIDA SAA'!Y99</f>
        <v>0</v>
      </c>
      <c r="O99" s="31">
        <f>$K99*'POPULAÇÃO ATENDIDA SAA'!Z99</f>
        <v>0</v>
      </c>
      <c r="P99" s="31">
        <f>$K99*'POPULAÇÃO ATENDIDA SAA'!AA99</f>
        <v>0</v>
      </c>
    </row>
    <row r="100" spans="1:16" x14ac:dyDescent="0.25">
      <c r="A100" s="1">
        <v>95</v>
      </c>
      <c r="B100" t="s">
        <v>321</v>
      </c>
      <c r="C100" s="14" t="s">
        <v>463</v>
      </c>
      <c r="D100" s="14" t="s">
        <v>458</v>
      </c>
      <c r="E100" s="5">
        <v>184168</v>
      </c>
      <c r="F100" s="5">
        <v>190545</v>
      </c>
      <c r="G100" s="5">
        <v>202246</v>
      </c>
      <c r="I100" s="31">
        <f>E100/'POPULAÇÃO ATENDIDA SAA'!E100</f>
        <v>64.70896810614677</v>
      </c>
      <c r="J100" s="31">
        <f>F100/'POPULAÇÃO ATENDIDA SAA'!F100</f>
        <v>66.716072752573965</v>
      </c>
      <c r="K100" s="31">
        <f>G100/'POPULAÇÃO ATENDIDA SAA'!G100</f>
        <v>70.565996893429741</v>
      </c>
      <c r="L100" s="34"/>
      <c r="M100" s="31">
        <f>$K100*'POPULAÇÃO ATENDIDA SAA'!X100</f>
        <v>204409.78201270482</v>
      </c>
      <c r="N100" s="31">
        <f>$K100*'POPULAÇÃO ATENDIDA SAA'!Y100</f>
        <v>206573.56402540961</v>
      </c>
      <c r="O100" s="31">
        <f>$K100*'POPULAÇÃO ATENDIDA SAA'!Z100</f>
        <v>208602.10966232035</v>
      </c>
      <c r="P100" s="31">
        <f>$K100*'POPULAÇÃO ATENDIDA SAA'!AA100</f>
        <v>210563.03711133404</v>
      </c>
    </row>
    <row r="101" spans="1:16" x14ac:dyDescent="0.25">
      <c r="A101" s="1">
        <v>96</v>
      </c>
      <c r="B101" t="s">
        <v>322</v>
      </c>
      <c r="C101" s="14" t="s">
        <v>463</v>
      </c>
      <c r="D101" s="14" t="s">
        <v>458</v>
      </c>
      <c r="E101" s="5">
        <v>978621</v>
      </c>
      <c r="F101" s="5">
        <v>1013656</v>
      </c>
      <c r="G101" s="5">
        <v>1088351.18</v>
      </c>
      <c r="I101" s="31">
        <f>E101/'POPULAÇÃO ATENDIDA SAA'!E101</f>
        <v>84.247687224199339</v>
      </c>
      <c r="J101" s="31">
        <f>F101/'POPULAÇÃO ATENDIDA SAA'!F101</f>
        <v>85.807034956875668</v>
      </c>
      <c r="K101" s="31">
        <f>G101/'POPULAÇÃO ATENDIDA SAA'!G101</f>
        <v>90.498825225325902</v>
      </c>
      <c r="L101" s="34"/>
      <c r="M101" s="31">
        <f>$K101*'POPULAÇÃO ATENDIDA SAA'!X101</f>
        <v>1150426.5081047453</v>
      </c>
      <c r="N101" s="31">
        <f>$K101*'POPULAÇÃO ATENDIDA SAA'!Y101</f>
        <v>1213144.8646266337</v>
      </c>
      <c r="O101" s="31">
        <f>$K101*'POPULAÇÃO ATENDIDA SAA'!Z101</f>
        <v>1276452.3079079685</v>
      </c>
      <c r="P101" s="31">
        <f>$K101*'POPULAÇÃO ATENDIDA SAA'!AA101</f>
        <v>1340387.8110152325</v>
      </c>
    </row>
    <row r="102" spans="1:16" x14ac:dyDescent="0.25">
      <c r="A102" s="1">
        <v>97</v>
      </c>
      <c r="B102" t="s">
        <v>323</v>
      </c>
      <c r="C102" s="14" t="s">
        <v>463</v>
      </c>
      <c r="D102" s="14" t="s">
        <v>458</v>
      </c>
      <c r="E102" s="5">
        <v>204236</v>
      </c>
      <c r="F102" s="5">
        <v>212163.4</v>
      </c>
      <c r="G102" s="5">
        <v>206209</v>
      </c>
      <c r="I102" s="31">
        <f>E102/'POPULAÇÃO ATENDIDA SAA'!E102</f>
        <v>71.712078651685388</v>
      </c>
      <c r="J102" s="31">
        <f>F102/'POPULAÇÃO ATENDIDA SAA'!F102</f>
        <v>74.495575842696624</v>
      </c>
      <c r="K102" s="31">
        <f>G102/'POPULAÇÃO ATENDIDA SAA'!G102</f>
        <v>72.404845505617971</v>
      </c>
      <c r="L102" s="34"/>
      <c r="M102" s="31">
        <f>$K102*'POPULAÇÃO ATENDIDA SAA'!X102</f>
        <v>208390.38446280986</v>
      </c>
      <c r="N102" s="31">
        <f>$K102*'POPULAÇÃO ATENDIDA SAA'!Y102</f>
        <v>210571.76892561981</v>
      </c>
      <c r="O102" s="31">
        <f>$K102*'POPULAÇÃO ATENDIDA SAA'!Z102</f>
        <v>212616.81685950409</v>
      </c>
      <c r="P102" s="31">
        <f>$K102*'POPULAÇÃO ATENDIDA SAA'!AA102</f>
        <v>214661.86479338838</v>
      </c>
    </row>
    <row r="103" spans="1:16" x14ac:dyDescent="0.25">
      <c r="A103" s="1">
        <v>98</v>
      </c>
      <c r="B103" t="s">
        <v>324</v>
      </c>
      <c r="C103" s="14" t="s">
        <v>463</v>
      </c>
      <c r="D103" s="14" t="s">
        <v>459</v>
      </c>
      <c r="E103" s="5">
        <v>595129</v>
      </c>
      <c r="F103" s="5">
        <v>601285</v>
      </c>
      <c r="G103" s="5">
        <v>628593</v>
      </c>
      <c r="I103" s="31">
        <f>E103/'POPULAÇÃO ATENDIDA SAA'!E103</f>
        <v>54.88165045860233</v>
      </c>
      <c r="J103" s="31">
        <f>F103/'POPULAÇÃO ATENDIDA SAA'!F103</f>
        <v>54.943861516011232</v>
      </c>
      <c r="K103" s="31">
        <f>G103/'POPULAÇÃO ATENDIDA SAA'!G103</f>
        <v>56.91557208831798</v>
      </c>
      <c r="L103" s="34"/>
      <c r="M103" s="31">
        <f>$K103*'POPULAÇÃO ATENDIDA SAA'!X103</f>
        <v>635381.01900937071</v>
      </c>
      <c r="N103" s="31">
        <f>$K103*'POPULAÇÃO ATENDIDA SAA'!Y103</f>
        <v>641888.54136546177</v>
      </c>
      <c r="O103" s="31">
        <f>$K103*'POPULAÇÃO ATENDIDA SAA'!Z103</f>
        <v>648227.76572958496</v>
      </c>
      <c r="P103" s="31">
        <f>$K103*'POPULAÇÃO ATENDIDA SAA'!AA103</f>
        <v>654342.59277108428</v>
      </c>
    </row>
    <row r="104" spans="1:16" x14ac:dyDescent="0.25">
      <c r="A104" s="1">
        <v>99</v>
      </c>
      <c r="B104" t="s">
        <v>325</v>
      </c>
      <c r="C104" s="14" t="s">
        <v>463</v>
      </c>
      <c r="D104" s="14" t="s">
        <v>460</v>
      </c>
      <c r="E104" s="5">
        <v>339162</v>
      </c>
      <c r="F104" s="5">
        <v>369477</v>
      </c>
      <c r="G104" s="5">
        <v>391117</v>
      </c>
      <c r="I104" s="31">
        <f>E104/'POPULAÇÃO ATENDIDA SAA'!E104</f>
        <v>62.559961550825662</v>
      </c>
      <c r="J104" s="31">
        <f>F104/'POPULAÇÃO ATENDIDA SAA'!F104</f>
        <v>67.698122919263938</v>
      </c>
      <c r="K104" s="31">
        <f>G104/'POPULAÇÃO ATENDIDA SAA'!G104</f>
        <v>71.186205117146542</v>
      </c>
      <c r="L104" s="34"/>
      <c r="M104" s="31">
        <f>$K104*'POPULAÇÃO ATENDIDA SAA'!X104</f>
        <v>395344.16814316087</v>
      </c>
      <c r="N104" s="31">
        <f>$K104*'POPULAÇÃO ATENDIDA SAA'!Y104</f>
        <v>399363.44277108432</v>
      </c>
      <c r="O104" s="31">
        <f>$K104*'POPULAÇÃO ATENDIDA SAA'!Z104</f>
        <v>403313.41956059536</v>
      </c>
      <c r="P104" s="31">
        <f>$K104*'POPULAÇÃO ATENDIDA SAA'!AA104</f>
        <v>407124.80067328142</v>
      </c>
    </row>
    <row r="105" spans="1:16" x14ac:dyDescent="0.25">
      <c r="A105" s="1">
        <v>100</v>
      </c>
      <c r="B105" t="s">
        <v>326</v>
      </c>
      <c r="C105" s="14" t="s">
        <v>464</v>
      </c>
      <c r="D105" s="14" t="s">
        <v>460</v>
      </c>
      <c r="E105" s="5">
        <v>1027829</v>
      </c>
      <c r="F105" s="5">
        <v>1113882</v>
      </c>
      <c r="G105" s="5">
        <v>1147505</v>
      </c>
      <c r="I105" s="31">
        <f>E105/'POPULAÇÃO ATENDIDA SAA'!E105</f>
        <v>74.2537264938194</v>
      </c>
      <c r="J105" s="31">
        <f>F105/'POPULAÇÃO ATENDIDA SAA'!F105</f>
        <v>79.642197908218449</v>
      </c>
      <c r="K105" s="31">
        <f>G105/'POPULAÇÃO ATENDIDA SAA'!G105</f>
        <v>81.201733431148625</v>
      </c>
      <c r="L105" s="34"/>
      <c r="M105" s="31">
        <f>$K105*'POPULAÇÃO ATENDIDA SAA'!X105</f>
        <v>1159742.4770223813</v>
      </c>
      <c r="N105" s="31">
        <f>$K105*'POPULAÇÃO ATENDIDA SAA'!Y105</f>
        <v>1171738.4248930048</v>
      </c>
      <c r="O105" s="31">
        <f>$K105*'POPULAÇÃO ATENDIDA SAA'!Z105</f>
        <v>1183251.3144601136</v>
      </c>
      <c r="P105" s="31">
        <f>$K105*'POPULAÇÃO ATENDIDA SAA'!AA105</f>
        <v>1194442.1651582122</v>
      </c>
    </row>
    <row r="106" spans="1:16" x14ac:dyDescent="0.25">
      <c r="A106" s="1">
        <v>101</v>
      </c>
      <c r="B106" t="s">
        <v>327</v>
      </c>
      <c r="C106" s="14" t="s">
        <v>463</v>
      </c>
      <c r="D106" s="14" t="s">
        <v>458</v>
      </c>
      <c r="E106" s="5">
        <v>3057510</v>
      </c>
      <c r="F106" s="5">
        <v>3177986</v>
      </c>
      <c r="G106" s="5">
        <v>3277595</v>
      </c>
      <c r="I106" s="31">
        <f>E106/'POPULAÇÃO ATENDIDA SAA'!E106</f>
        <v>59.660004298862432</v>
      </c>
      <c r="J106" s="31">
        <f>F106/'POPULAÇÃO ATENDIDA SAA'!F106</f>
        <v>61.561407412171</v>
      </c>
      <c r="K106" s="31">
        <f>G106/'POPULAÇÃO ATENDIDA SAA'!G106</f>
        <v>63.030828350944461</v>
      </c>
      <c r="L106" s="34"/>
      <c r="M106" s="31">
        <f>$K106*'POPULAÇÃO ATENDIDA SAA'!X106</f>
        <v>3312735.3872657632</v>
      </c>
      <c r="N106" s="31">
        <f>$K106*'POPULAÇÃO ATENDIDA SAA'!Y106</f>
        <v>3346829.5633519846</v>
      </c>
      <c r="O106" s="31">
        <f>$K106*'POPULAÇÃO ATENDIDA SAA'!Z106</f>
        <v>3379815.9864245746</v>
      </c>
      <c r="P106" s="31">
        <f>$K106*'POPULAÇÃO ATENDIDA SAA'!AA106</f>
        <v>3411694.6564835329</v>
      </c>
    </row>
    <row r="107" spans="1:16" x14ac:dyDescent="0.25">
      <c r="A107" s="1">
        <v>102</v>
      </c>
      <c r="B107" t="s">
        <v>328</v>
      </c>
      <c r="C107" s="14" t="s">
        <v>463</v>
      </c>
      <c r="D107" s="14" t="s">
        <v>458</v>
      </c>
      <c r="E107" s="5">
        <v>127543.5</v>
      </c>
      <c r="F107" s="5">
        <v>124265.7</v>
      </c>
      <c r="G107" s="5">
        <v>125009.73</v>
      </c>
      <c r="I107" s="31">
        <f>E107/'POPULAÇÃO ATENDIDA SAA'!E107</f>
        <v>95.832958585203528</v>
      </c>
      <c r="J107" s="31">
        <f>F107/'POPULAÇÃO ATENDIDA SAA'!F107</f>
        <v>93.23956381552469</v>
      </c>
      <c r="K107" s="31">
        <f>G107/'POPULAÇÃO ATENDIDA SAA'!G107</f>
        <v>93.666698385986152</v>
      </c>
      <c r="L107" s="34"/>
      <c r="M107" s="31">
        <f>$K107*'POPULAÇÃO ATENDIDA SAA'!X107</f>
        <v>126341.50979403409</v>
      </c>
      <c r="N107" s="31">
        <f>$K107*'POPULAÇÃO ATENDIDA SAA'!Y107</f>
        <v>127584.5042684659</v>
      </c>
      <c r="O107" s="31">
        <f>$K107*'POPULAÇÃO ATENDIDA SAA'!Z107</f>
        <v>128916.28406249998</v>
      </c>
      <c r="P107" s="31">
        <f>$K107*'POPULAÇÃO ATENDIDA SAA'!AA107</f>
        <v>130070.49321732952</v>
      </c>
    </row>
    <row r="108" spans="1:16" x14ac:dyDescent="0.25">
      <c r="A108" s="1">
        <v>103</v>
      </c>
      <c r="B108" t="s">
        <v>329</v>
      </c>
      <c r="C108" s="14" t="s">
        <v>463</v>
      </c>
      <c r="D108" s="14" t="s">
        <v>460</v>
      </c>
      <c r="E108" s="5">
        <v>2703372.2800000003</v>
      </c>
      <c r="F108" s="5">
        <v>2752371.91</v>
      </c>
      <c r="G108" s="5">
        <v>2665637.52</v>
      </c>
      <c r="I108" s="31">
        <f>E108/'POPULAÇÃO ATENDIDA SAA'!E108</f>
        <v>91.455503208991502</v>
      </c>
      <c r="J108" s="31">
        <f>F108/'POPULAÇÃO ATENDIDA SAA'!F108</f>
        <v>93.048034658495141</v>
      </c>
      <c r="K108" s="31">
        <f>G108/'POPULAÇÃO ATENDIDA SAA'!G108</f>
        <v>90.052812616399834</v>
      </c>
      <c r="L108" s="34"/>
      <c r="M108" s="31">
        <f>$K108*'POPULAÇÃO ATENDIDA SAA'!X108</f>
        <v>2694225.2699751034</v>
      </c>
      <c r="N108" s="31">
        <f>$K108*'POPULAÇÃO ATENDIDA SAA'!Y108</f>
        <v>2721962.1940580914</v>
      </c>
      <c r="O108" s="31">
        <f>$K108*'POPULAÇÃO ATENDIDA SAA'!Z108</f>
        <v>2748763.209659751</v>
      </c>
      <c r="P108" s="31">
        <f>$K108*'POPULAÇÃO ATENDIDA SAA'!AA108</f>
        <v>2774713.3993692943</v>
      </c>
    </row>
    <row r="109" spans="1:16" x14ac:dyDescent="0.25">
      <c r="A109" s="1">
        <v>104</v>
      </c>
      <c r="B109" t="s">
        <v>330</v>
      </c>
      <c r="C109" s="14" t="s">
        <v>463</v>
      </c>
      <c r="D109" s="14" t="s">
        <v>460</v>
      </c>
      <c r="E109" s="5">
        <v>163013.9</v>
      </c>
      <c r="F109" s="5">
        <v>166556.61000000002</v>
      </c>
      <c r="G109" s="5">
        <v>156527.6</v>
      </c>
      <c r="I109" s="31">
        <f>E109/'POPULAÇÃO ATENDIDA SAA'!E109</f>
        <v>71.939055604589583</v>
      </c>
      <c r="J109" s="31">
        <f>F109/'POPULAÇÃO ATENDIDA SAA'!F109</f>
        <v>73.502475728155346</v>
      </c>
      <c r="K109" s="31">
        <f>G109/'POPULAÇÃO ATENDIDA SAA'!G109</f>
        <v>69.076610767872907</v>
      </c>
      <c r="L109" s="34"/>
      <c r="M109" s="31">
        <f>$K109*'POPULAÇÃO ATENDIDA SAA'!X109</f>
        <v>158218.38421271293</v>
      </c>
      <c r="N109" s="31">
        <f>$K109*'POPULAÇÃO ATENDIDA SAA'!Y109</f>
        <v>159844.1382633984</v>
      </c>
      <c r="O109" s="31">
        <f>$K109*'POPULAÇÃO ATENDIDA SAA'!Z109</f>
        <v>161404.86215205648</v>
      </c>
      <c r="P109" s="31">
        <f>$K109*'POPULAÇÃO ATENDIDA SAA'!AA109</f>
        <v>162900.55587868716</v>
      </c>
    </row>
    <row r="110" spans="1:16" x14ac:dyDescent="0.25">
      <c r="A110" s="1">
        <v>105</v>
      </c>
      <c r="B110" t="s">
        <v>331</v>
      </c>
      <c r="C110" s="14" t="s">
        <v>464</v>
      </c>
      <c r="D110" s="14" t="s">
        <v>460</v>
      </c>
      <c r="E110" s="5">
        <v>2473899.4</v>
      </c>
      <c r="F110" s="5">
        <v>2663893.96</v>
      </c>
      <c r="G110" s="5">
        <v>2688879</v>
      </c>
      <c r="I110" s="31">
        <f>E110/'POPULAÇÃO ATENDIDA SAA'!E110</f>
        <v>65.2881862912906</v>
      </c>
      <c r="J110" s="31">
        <f>F110/'POPULAÇÃO ATENDIDA SAA'!F110</f>
        <v>69.249699395209248</v>
      </c>
      <c r="K110" s="31">
        <f>G110/'POPULAÇÃO ATENDIDA SAA'!G110</f>
        <v>68.852642073116925</v>
      </c>
      <c r="L110" s="34"/>
      <c r="M110" s="31">
        <f>$K110*'POPULAÇÃO ATENDIDA SAA'!X110</f>
        <v>2717749.5843494083</v>
      </c>
      <c r="N110" s="31">
        <f>$K110*'POPULAÇÃO ATENDIDA SAA'!Y110</f>
        <v>2745711.409385155</v>
      </c>
      <c r="O110" s="31">
        <f>$K110*'POPULAÇÃO ATENDIDA SAA'!Z110</f>
        <v>2772764.47510724</v>
      </c>
      <c r="P110" s="31">
        <f>$K110*'POPULAÇÃO ATENDIDA SAA'!AA110</f>
        <v>2798908.781515663</v>
      </c>
    </row>
    <row r="111" spans="1:16" x14ac:dyDescent="0.25">
      <c r="A111" s="1">
        <v>106</v>
      </c>
      <c r="B111" t="s">
        <v>332</v>
      </c>
      <c r="C111" s="14" t="s">
        <v>465</v>
      </c>
      <c r="D111" s="14" t="s">
        <v>458</v>
      </c>
      <c r="E111" s="5">
        <v>300560.40000000002</v>
      </c>
      <c r="F111" s="5">
        <v>324665.51</v>
      </c>
      <c r="G111" s="5">
        <v>334515.66000000003</v>
      </c>
      <c r="I111" s="31">
        <f>E111/'POPULAÇÃO ATENDIDA SAA'!E111</f>
        <v>70.999511441994485</v>
      </c>
      <c r="J111" s="31">
        <f>F111/'POPULAÇÃO ATENDIDA SAA'!F111</f>
        <v>76.479568080807184</v>
      </c>
      <c r="K111" s="31">
        <f>G111/'POPULAÇÃO ATENDIDA SAA'!G111</f>
        <v>78.579888056268175</v>
      </c>
      <c r="L111" s="34"/>
      <c r="M111" s="31">
        <f>$K111*'POPULAÇÃO ATENDIDA SAA'!X111</f>
        <v>338116.63593182334</v>
      </c>
      <c r="N111" s="31">
        <f>$K111*'POPULAÇÃO ATENDIDA SAA'!Y111</f>
        <v>341567.57119982061</v>
      </c>
      <c r="O111" s="31">
        <f>$K111*'POPULAÇÃO ATENDIDA SAA'!Z111</f>
        <v>344943.48613590485</v>
      </c>
      <c r="P111" s="31">
        <f>$K111*'POPULAÇÃO ATENDIDA SAA'!AA111</f>
        <v>348169.36040816322</v>
      </c>
    </row>
    <row r="112" spans="1:16" x14ac:dyDescent="0.25">
      <c r="A112" s="1">
        <v>107</v>
      </c>
      <c r="B112" t="s">
        <v>333</v>
      </c>
      <c r="C112" s="14" t="s">
        <v>465</v>
      </c>
      <c r="D112" s="14" t="s">
        <v>458</v>
      </c>
      <c r="E112" s="5">
        <v>337908</v>
      </c>
      <c r="F112" s="5">
        <v>335115.5</v>
      </c>
      <c r="G112" s="5">
        <v>353640</v>
      </c>
      <c r="I112" s="31">
        <f>E112/'POPULAÇÃO ATENDIDA SAA'!E112</f>
        <v>74.478289618690766</v>
      </c>
      <c r="J112" s="31">
        <f>F112/'POPULAÇÃO ATENDIDA SAA'!F112</f>
        <v>73.862794798324884</v>
      </c>
      <c r="K112" s="31">
        <f>G112/'POPULAÇÃO ATENDIDA SAA'!G112</f>
        <v>77.945779149217543</v>
      </c>
      <c r="L112" s="34"/>
      <c r="M112" s="31">
        <f>$K112*'POPULAÇÃO ATENDIDA SAA'!X112</f>
        <v>357455.99501971359</v>
      </c>
      <c r="N112" s="31">
        <f>$K112*'POPULAÇÃO ATENDIDA SAA'!Y112</f>
        <v>361125.22100020753</v>
      </c>
      <c r="O112" s="31">
        <f>$K112*'POPULAÇÃO ATENDIDA SAA'!Z112</f>
        <v>364647.67794148158</v>
      </c>
      <c r="P112" s="31">
        <f>$K112*'POPULAÇÃO ATENDIDA SAA'!AA112</f>
        <v>368096.7503631459</v>
      </c>
    </row>
    <row r="113" spans="1:16" x14ac:dyDescent="0.25">
      <c r="A113" s="1">
        <v>108</v>
      </c>
      <c r="B113" t="s">
        <v>334</v>
      </c>
      <c r="C113" s="14" t="s">
        <v>463</v>
      </c>
      <c r="D113" s="14" t="s">
        <v>460</v>
      </c>
      <c r="E113" s="5">
        <v>331320</v>
      </c>
      <c r="F113" s="5">
        <v>350823</v>
      </c>
      <c r="G113" s="5">
        <v>337580</v>
      </c>
      <c r="I113" s="31">
        <f>E113/'POPULAÇÃO ATENDIDA SAA'!E113</f>
        <v>91.931187569367367</v>
      </c>
      <c r="J113" s="31">
        <f>F113/'POPULAÇÃO ATENDIDA SAA'!F113</f>
        <v>97.342674805771367</v>
      </c>
      <c r="K113" s="31">
        <f>G113/'POPULAÇÃO ATENDIDA SAA'!G113</f>
        <v>93.668146503884572</v>
      </c>
      <c r="L113" s="34"/>
      <c r="M113" s="31">
        <f>$K113*'POPULAÇÃO ATENDIDA SAA'!X113</f>
        <v>341195.66875653079</v>
      </c>
      <c r="N113" s="31">
        <f>$K113*'POPULAÇÃO ATENDIDA SAA'!Y113</f>
        <v>344723.15047021944</v>
      </c>
      <c r="O113" s="31">
        <f>$K113*'POPULAÇÃO ATENDIDA SAA'!Z113</f>
        <v>348074.2580982236</v>
      </c>
      <c r="P113" s="31">
        <f>$K113*'POPULAÇÃO ATENDIDA SAA'!AA113</f>
        <v>351425.36572622781</v>
      </c>
    </row>
    <row r="114" spans="1:16" x14ac:dyDescent="0.25">
      <c r="A114" s="1">
        <v>109</v>
      </c>
      <c r="B114" t="s">
        <v>335</v>
      </c>
      <c r="C114" s="14" t="s">
        <v>463</v>
      </c>
      <c r="D114" s="14" t="s">
        <v>458</v>
      </c>
      <c r="E114" s="5">
        <v>1143312</v>
      </c>
      <c r="F114" s="5">
        <v>1212982</v>
      </c>
      <c r="G114" s="5">
        <v>1174508</v>
      </c>
      <c r="I114" s="31">
        <f>E114/'POPULAÇÃO ATENDIDA SAA'!E114</f>
        <v>52.258263468863831</v>
      </c>
      <c r="J114" s="31">
        <f>F114/'POPULAÇÃO ATENDIDA SAA'!F114</f>
        <v>54.499877218446372</v>
      </c>
      <c r="K114" s="31">
        <f>G114/'POPULAÇÃO ATENDIDA SAA'!G114</f>
        <v>51.873804652611774</v>
      </c>
      <c r="L114" s="34"/>
      <c r="M114" s="31">
        <f>$K114*'POPULAÇÃO ATENDIDA SAA'!X114</f>
        <v>1187119.3807538962</v>
      </c>
      <c r="N114" s="31">
        <f>$K114*'POPULAÇÃO ATENDIDA SAA'!Y114</f>
        <v>1199305.0608916276</v>
      </c>
      <c r="O114" s="31">
        <f>$K114*'POPULAÇÃO ATENDIDA SAA'!Z114</f>
        <v>1211118.2529902139</v>
      </c>
      <c r="P114" s="31">
        <f>$K114*'POPULAÇÃO ATENDIDA SAA'!AA114</f>
        <v>1222558.9570496557</v>
      </c>
    </row>
    <row r="115" spans="1:16" x14ac:dyDescent="0.25">
      <c r="A115" s="1">
        <v>110</v>
      </c>
      <c r="B115" t="s">
        <v>336</v>
      </c>
      <c r="C115" s="14" t="s">
        <v>463</v>
      </c>
      <c r="D115" s="14" t="s">
        <v>460</v>
      </c>
      <c r="E115" s="5">
        <v>463858</v>
      </c>
      <c r="F115" s="5">
        <v>458949.54</v>
      </c>
      <c r="G115" s="5">
        <v>470117.33999999997</v>
      </c>
      <c r="I115" s="31">
        <f>E115/'POPULAÇÃO ATENDIDA SAA'!E115</f>
        <v>104.00403587443947</v>
      </c>
      <c r="J115" s="31">
        <f>F115/'POPULAÇÃO ATENDIDA SAA'!F115</f>
        <v>102.90348430493273</v>
      </c>
      <c r="K115" s="31">
        <f>G115/'POPULAÇÃO ATENDIDA SAA'!G115</f>
        <v>105.40747533632286</v>
      </c>
      <c r="L115" s="34"/>
      <c r="M115" s="31">
        <f>$K115*'POPULAÇÃO ATENDIDA SAA'!X115</f>
        <v>475178.76797973405</v>
      </c>
      <c r="N115" s="31">
        <f>$K115*'POPULAÇÃO ATENDIDA SAA'!Y115</f>
        <v>480041.70858771377</v>
      </c>
      <c r="O115" s="31">
        <f>$K115*'POPULAÇÃO ATENDIDA SAA'!Z115</f>
        <v>484805.40550981642</v>
      </c>
      <c r="P115" s="31">
        <f>$K115*'POPULAÇÃO ATENDIDA SAA'!AA115</f>
        <v>489370.61506016471</v>
      </c>
    </row>
    <row r="116" spans="1:16" x14ac:dyDescent="0.25">
      <c r="A116" s="1">
        <v>111</v>
      </c>
      <c r="B116" t="s">
        <v>337</v>
      </c>
      <c r="C116" s="14" t="s">
        <v>463</v>
      </c>
      <c r="D116" s="14" t="s">
        <v>458</v>
      </c>
      <c r="E116" s="5">
        <v>1354581.4300000002</v>
      </c>
      <c r="F116" s="5">
        <v>1441524.58</v>
      </c>
      <c r="G116" s="5">
        <v>1448950.2499999998</v>
      </c>
      <c r="I116" s="31">
        <f>E116/'POPULAÇÃO ATENDIDA SAA'!E116</f>
        <v>62.654090194264576</v>
      </c>
      <c r="J116" s="31">
        <f>F116/'POPULAÇÃO ATENDIDA SAA'!F116</f>
        <v>66.675512488436638</v>
      </c>
      <c r="K116" s="31">
        <f>G116/'POPULAÇÃO ATENDIDA SAA'!G116</f>
        <v>67.018975485661414</v>
      </c>
      <c r="L116" s="34"/>
      <c r="M116" s="31">
        <f>$K116*'POPULAÇÃO ATENDIDA SAA'!X116</f>
        <v>1464535.7881156642</v>
      </c>
      <c r="N116" s="31">
        <f>$K116*'POPULAÇÃO ATENDIDA SAA'!Y116</f>
        <v>1479553.4321299482</v>
      </c>
      <c r="O116" s="31">
        <f>$K116*'POPULAÇÃO ATENDIDA SAA'!Z116</f>
        <v>1494129.3807320471</v>
      </c>
      <c r="P116" s="31">
        <f>$K116*'POPULAÇÃO ATENDIDA SAA'!AA116</f>
        <v>1508263.6339219613</v>
      </c>
    </row>
    <row r="117" spans="1:16" x14ac:dyDescent="0.25">
      <c r="A117" s="1">
        <v>112</v>
      </c>
      <c r="B117" t="s">
        <v>338</v>
      </c>
      <c r="C117" s="14" t="s">
        <v>463</v>
      </c>
      <c r="D117" s="14" t="s">
        <v>460</v>
      </c>
      <c r="E117" s="5">
        <v>367808.22</v>
      </c>
      <c r="F117" s="5">
        <v>367727</v>
      </c>
      <c r="G117" s="5">
        <v>363882</v>
      </c>
      <c r="I117" s="31">
        <f>E117/'POPULAÇÃO ATENDIDA SAA'!E117</f>
        <v>76.058330183090305</v>
      </c>
      <c r="J117" s="31">
        <f>F117/'POPULAÇÃO ATENDIDA SAA'!F117</f>
        <v>75.273742331986583</v>
      </c>
      <c r="K117" s="31">
        <f>G117/'POPULAÇÃO ATENDIDA SAA'!G117</f>
        <v>73.734577890301352</v>
      </c>
      <c r="L117" s="34"/>
      <c r="M117" s="31">
        <f>$K117*'POPULAÇÃO ATENDIDA SAA'!X117</f>
        <v>367826.12444801291</v>
      </c>
      <c r="N117" s="31">
        <f>$K117*'POPULAÇÃO ATENDIDA SAA'!Y117</f>
        <v>371624.17021276592</v>
      </c>
      <c r="O117" s="31">
        <f>$K117*'POPULAÇÃO ATENDIDA SAA'!Z117</f>
        <v>375276.13729425939</v>
      </c>
      <c r="P117" s="31">
        <f>$K117*'POPULAÇÃO ATENDIDA SAA'!AA117</f>
        <v>378782.02569249301</v>
      </c>
    </row>
    <row r="118" spans="1:16" x14ac:dyDescent="0.25">
      <c r="A118" s="1">
        <v>113</v>
      </c>
      <c r="B118" t="s">
        <v>339</v>
      </c>
      <c r="C118" s="14" t="s">
        <v>463</v>
      </c>
      <c r="D118" s="14" t="s">
        <v>458</v>
      </c>
      <c r="E118" s="5">
        <v>501552</v>
      </c>
      <c r="F118" s="5">
        <v>583382.97</v>
      </c>
      <c r="G118" s="5">
        <v>561981.30000000005</v>
      </c>
      <c r="I118" s="31">
        <f>E118/'POPULAÇÃO ATENDIDA SAA'!E118</f>
        <v>72.429330418746147</v>
      </c>
      <c r="J118" s="31">
        <f>F118/'POPULAÇÃO ATENDIDA SAA'!F118</f>
        <v>83.91802244356218</v>
      </c>
      <c r="K118" s="31">
        <f>G118/'POPULAÇÃO ATENDIDA SAA'!G118</f>
        <v>80.565527464218434</v>
      </c>
      <c r="L118" s="34"/>
      <c r="M118" s="31">
        <f>$K118*'POPULAÇÃO ATENDIDA SAA'!X118</f>
        <v>567921.25334248471</v>
      </c>
      <c r="N118" s="31">
        <f>$K118*'POPULAÇÃO ATENDIDA SAA'!Y118</f>
        <v>573784.06443376816</v>
      </c>
      <c r="O118" s="31">
        <f>$K118*'POPULAÇÃO ATENDIDA SAA'!Z118</f>
        <v>579415.44877144834</v>
      </c>
      <c r="P118" s="31">
        <f>$K118*'POPULAÇÃO ATENDIDA SAA'!AA118</f>
        <v>584892.54860672634</v>
      </c>
    </row>
    <row r="119" spans="1:16" x14ac:dyDescent="0.25">
      <c r="A119" s="1">
        <v>114</v>
      </c>
      <c r="B119" t="s">
        <v>340</v>
      </c>
      <c r="C119" s="14" t="s">
        <v>463</v>
      </c>
      <c r="D119" s="14" t="s">
        <v>458</v>
      </c>
      <c r="E119" s="5">
        <v>9549308</v>
      </c>
      <c r="F119" s="5">
        <v>10337564</v>
      </c>
      <c r="G119" s="5">
        <v>9544963</v>
      </c>
      <c r="I119" s="31">
        <f>E119/'POPULAÇÃO ATENDIDA SAA'!E119</f>
        <v>91.552613580402451</v>
      </c>
      <c r="J119" s="31">
        <f>F119/'POPULAÇÃO ATENDIDA SAA'!F119</f>
        <v>98.177220761300404</v>
      </c>
      <c r="K119" s="31">
        <f>G119/'POPULAÇÃO ATENDIDA SAA'!G119</f>
        <v>89.796714793693383</v>
      </c>
      <c r="L119" s="34"/>
      <c r="M119" s="31">
        <f>$K119*'POPULAÇÃO ATENDIDA SAA'!X119</f>
        <v>9647428.3129776679</v>
      </c>
      <c r="N119" s="31">
        <f>$K119*'POPULAÇÃO ATENDIDA SAA'!Y119</f>
        <v>9746702.6646515317</v>
      </c>
      <c r="O119" s="31">
        <f>$K119*'POPULAÇÃO ATENDIDA SAA'!Z119</f>
        <v>9842786.0550215915</v>
      </c>
      <c r="P119" s="31">
        <f>$K119*'POPULAÇÃO ATENDIDA SAA'!AA119</f>
        <v>9935589.8462738544</v>
      </c>
    </row>
    <row r="120" spans="1:16" x14ac:dyDescent="0.25">
      <c r="A120" s="1">
        <v>115</v>
      </c>
      <c r="B120" t="s">
        <v>341</v>
      </c>
      <c r="C120" s="14" t="s">
        <v>463</v>
      </c>
      <c r="D120" s="14" t="s">
        <v>460</v>
      </c>
      <c r="E120" s="5">
        <v>114523</v>
      </c>
      <c r="F120" s="5">
        <v>122154</v>
      </c>
      <c r="G120" s="5">
        <v>116728</v>
      </c>
      <c r="I120" s="31">
        <f>E120/'POPULAÇÃO ATENDIDA SAA'!E120</f>
        <v>77.748133061778688</v>
      </c>
      <c r="J120" s="31">
        <f>F120/'POPULAÇÃO ATENDIDA SAA'!F120</f>
        <v>82.928716904276982</v>
      </c>
      <c r="K120" s="31">
        <f>G120/'POPULAÇÃO ATENDIDA SAA'!G120</f>
        <v>79.245078071961984</v>
      </c>
      <c r="L120" s="34"/>
      <c r="M120" s="31">
        <f>$K120*'POPULAÇÃO ATENDIDA SAA'!X120</f>
        <v>117921.38530351437</v>
      </c>
      <c r="N120" s="31">
        <f>$K120*'POPULAÇÃO ATENDIDA SAA'!Y120</f>
        <v>119189.3571884984</v>
      </c>
      <c r="O120" s="31">
        <f>$K120*'POPULAÇÃO ATENDIDA SAA'!Z120</f>
        <v>120308.15591054314</v>
      </c>
      <c r="P120" s="31">
        <f>$K120*'POPULAÇÃO ATENDIDA SAA'!AA120</f>
        <v>121501.54121405752</v>
      </c>
    </row>
    <row r="121" spans="1:16" x14ac:dyDescent="0.25">
      <c r="A121" s="1">
        <v>116</v>
      </c>
      <c r="B121" t="s">
        <v>342</v>
      </c>
      <c r="C121" s="14" t="s">
        <v>464</v>
      </c>
      <c r="D121" s="14" t="s">
        <v>460</v>
      </c>
      <c r="E121" s="5">
        <v>376491.08</v>
      </c>
      <c r="F121" s="5">
        <v>374248.99999999994</v>
      </c>
      <c r="G121" s="5">
        <v>368478.5</v>
      </c>
      <c r="I121" s="31">
        <f>E121/'POPULAÇÃO ATENDIDA SAA'!E121</f>
        <v>89.342923588039866</v>
      </c>
      <c r="J121" s="31">
        <f>F121/'POPULAÇÃO ATENDIDA SAA'!F121</f>
        <v>88.810868533459882</v>
      </c>
      <c r="K121" s="31">
        <f>G121/'POPULAÇÃO ATENDIDA SAA'!G121</f>
        <v>87.441504508780255</v>
      </c>
      <c r="L121" s="34"/>
      <c r="M121" s="31">
        <f>$K121*'POPULAÇÃO ATENDIDA SAA'!X121</f>
        <v>372430.01206434314</v>
      </c>
      <c r="N121" s="31">
        <f>$K121*'POPULAÇÃO ATENDIDA SAA'!Y121</f>
        <v>376216.87779267196</v>
      </c>
      <c r="O121" s="31">
        <f>$K121*'POPULAÇÃO ATENDIDA SAA'!Z121</f>
        <v>379921.42035299371</v>
      </c>
      <c r="P121" s="31">
        <f>$K121*'POPULAÇÃO ATENDIDA SAA'!AA121</f>
        <v>383543.63974530838</v>
      </c>
    </row>
    <row r="122" spans="1:16" x14ac:dyDescent="0.25">
      <c r="A122" s="1">
        <v>117</v>
      </c>
      <c r="B122" t="s">
        <v>343</v>
      </c>
      <c r="C122" s="14" t="s">
        <v>463</v>
      </c>
      <c r="D122" s="14" t="s">
        <v>458</v>
      </c>
      <c r="E122" s="5">
        <v>2904615.3</v>
      </c>
      <c r="F122" s="5">
        <v>2930705.2999999993</v>
      </c>
      <c r="G122" s="5">
        <v>2922018.2</v>
      </c>
      <c r="I122" s="31">
        <f>E122/'POPULAÇÃO ATENDIDA SAA'!E122</f>
        <v>68.6235377556076</v>
      </c>
      <c r="J122" s="31">
        <f>F122/'POPULAÇÃO ATENDIDA SAA'!F122</f>
        <v>68.242459125269548</v>
      </c>
      <c r="K122" s="31">
        <f>G122/'POPULAÇÃO ATENDIDA SAA'!G122</f>
        <v>67.093973937156846</v>
      </c>
      <c r="L122" s="34"/>
      <c r="M122" s="31">
        <f>$K122*'POPULAÇÃO ATENDIDA SAA'!X122</f>
        <v>2953242.2461995119</v>
      </c>
      <c r="N122" s="31">
        <f>$K122*'POPULAÇÃO ATENDIDA SAA'!Y122</f>
        <v>2983631.0812866921</v>
      </c>
      <c r="O122" s="31">
        <f>$K122*'POPULAÇÃO ATENDIDA SAA'!Z122</f>
        <v>3012991.9642356159</v>
      </c>
      <c r="P122" s="31">
        <f>$K122*'POPULAÇÃO ATENDIDA SAA'!AA122</f>
        <v>3181642.5770007935</v>
      </c>
    </row>
    <row r="123" spans="1:16" x14ac:dyDescent="0.25">
      <c r="A123" s="1">
        <v>118</v>
      </c>
      <c r="B123" t="s">
        <v>344</v>
      </c>
      <c r="C123" s="14" t="s">
        <v>463</v>
      </c>
      <c r="D123" s="14" t="s">
        <v>460</v>
      </c>
      <c r="E123" s="5">
        <v>9258204</v>
      </c>
      <c r="F123" s="5">
        <v>9603904.6999999993</v>
      </c>
      <c r="G123" s="5">
        <v>9527334</v>
      </c>
      <c r="I123" s="31">
        <f>E123/'POPULAÇÃO ATENDIDA SAA'!E123</f>
        <v>96.087481296448871</v>
      </c>
      <c r="J123" s="31">
        <f>F123/'POPULAÇÃO ATENDIDA SAA'!F123</f>
        <v>98.600443268830659</v>
      </c>
      <c r="K123" s="31">
        <f>G123/'POPULAÇÃO ATENDIDA SAA'!G123</f>
        <v>96.762714409547755</v>
      </c>
      <c r="L123" s="34"/>
      <c r="M123" s="31">
        <f>$K123*'POPULAÇÃO ATENDIDA SAA'!X123</f>
        <v>9672214.2472785022</v>
      </c>
      <c r="N123" s="31">
        <f>$K123*'POPULAÇÃO ATENDIDA SAA'!Y123</f>
        <v>9771738.452892933</v>
      </c>
      <c r="O123" s="31">
        <f>$K123*'POPULAÇÃO ATENDIDA SAA'!Z123</f>
        <v>9868089.4229660351</v>
      </c>
      <c r="P123" s="31">
        <f>$K123*'POPULAÇÃO ATENDIDA SAA'!AA123</f>
        <v>9961170.9988450408</v>
      </c>
    </row>
    <row r="124" spans="1:16" x14ac:dyDescent="0.25">
      <c r="A124" s="1">
        <v>119</v>
      </c>
      <c r="B124" t="s">
        <v>345</v>
      </c>
      <c r="C124" s="14" t="s">
        <v>463</v>
      </c>
      <c r="D124" s="14" t="s">
        <v>460</v>
      </c>
      <c r="E124" s="5">
        <v>170647.02</v>
      </c>
      <c r="F124" s="5">
        <v>175489.49999999997</v>
      </c>
      <c r="G124" s="5">
        <v>169045.31</v>
      </c>
      <c r="I124" s="31">
        <f>E124/'POPULAÇÃO ATENDIDA SAA'!E124</f>
        <v>72.277433290978394</v>
      </c>
      <c r="J124" s="31">
        <f>F124/'POPULAÇÃO ATENDIDA SAA'!F124</f>
        <v>74.328462515883089</v>
      </c>
      <c r="K124" s="31">
        <f>G124/'POPULAÇÃO ATENDIDA SAA'!G124</f>
        <v>71.599030072003387</v>
      </c>
      <c r="L124" s="34"/>
      <c r="M124" s="31">
        <f>$K124*'POPULAÇÃO ATENDIDA SAA'!X124</f>
        <v>170865.17577751199</v>
      </c>
      <c r="N124" s="31">
        <f>$K124*'POPULAÇÃO ATENDIDA SAA'!Y124</f>
        <v>172617.63911881982</v>
      </c>
      <c r="O124" s="31">
        <f>$K124*'POPULAÇÃO ATENDIDA SAA'!Z124</f>
        <v>174302.70002392348</v>
      </c>
      <c r="P124" s="31">
        <f>$K124*'POPULAÇÃO ATENDIDA SAA'!AA124</f>
        <v>175920.358492823</v>
      </c>
    </row>
    <row r="125" spans="1:16" x14ac:dyDescent="0.25">
      <c r="A125" s="1">
        <v>120</v>
      </c>
      <c r="B125" t="s">
        <v>346</v>
      </c>
      <c r="C125" s="14" t="s">
        <v>463</v>
      </c>
      <c r="D125" s="14" t="s">
        <v>458</v>
      </c>
      <c r="E125" s="5">
        <v>112248.14000000001</v>
      </c>
      <c r="F125" s="5">
        <v>106337.64</v>
      </c>
      <c r="G125" s="5">
        <v>115357.45999999999</v>
      </c>
      <c r="I125" s="31">
        <f>E125/'POPULAÇÃO ATENDIDA SAA'!E125</f>
        <v>54.575408200430097</v>
      </c>
      <c r="J125" s="31">
        <f>F125/'POPULAÇÃO ATENDIDA SAA'!F125</f>
        <v>51.367813104734893</v>
      </c>
      <c r="K125" s="31">
        <f>G125/'POPULAÇÃO ATENDIDA SAA'!G125</f>
        <v>55.365084039578456</v>
      </c>
      <c r="L125" s="34"/>
      <c r="M125" s="31">
        <f>$K125*'POPULAÇÃO ATENDIDA SAA'!X125</f>
        <v>116596.1255368814</v>
      </c>
      <c r="N125" s="31">
        <f>$K125*'POPULAÇÃO ATENDIDA SAA'!Y125</f>
        <v>117834.79107376283</v>
      </c>
      <c r="O125" s="31">
        <f>$K125*'POPULAÇÃO ATENDIDA SAA'!Z125</f>
        <v>118965.74656395891</v>
      </c>
      <c r="P125" s="31">
        <f>$K125*'POPULAÇÃO ATENDIDA SAA'!AA125</f>
        <v>120096.70205415497</v>
      </c>
    </row>
    <row r="126" spans="1:16" x14ac:dyDescent="0.25">
      <c r="A126" s="1">
        <v>121</v>
      </c>
      <c r="B126" t="s">
        <v>347</v>
      </c>
      <c r="C126" s="14" t="s">
        <v>464</v>
      </c>
      <c r="D126" s="14" t="s">
        <v>460</v>
      </c>
      <c r="E126" s="5">
        <v>477473.02</v>
      </c>
      <c r="F126" s="5">
        <v>513822</v>
      </c>
      <c r="G126" s="5">
        <v>483989</v>
      </c>
      <c r="I126" s="31">
        <f>E126/'POPULAÇÃO ATENDIDA SAA'!E126</f>
        <v>68.947345582972645</v>
      </c>
      <c r="J126" s="31">
        <f>F126/'POPULAÇÃO ATENDIDA SAA'!F126</f>
        <v>73.96686014837509</v>
      </c>
      <c r="K126" s="31">
        <f>G126/'POPULAÇÃO ATENDIDA SAA'!G126</f>
        <v>69.456955670903284</v>
      </c>
      <c r="L126" s="34"/>
      <c r="M126" s="31">
        <f>$K126*'POPULAÇÃO ATENDIDA SAA'!X126</f>
        <v>489236.03320982575</v>
      </c>
      <c r="N126" s="31">
        <f>$K126*'POPULAÇÃO ATENDIDA SAA'!Y126</f>
        <v>494217.39385206532</v>
      </c>
      <c r="O126" s="31">
        <f>$K126*'POPULAÇÃO ATENDIDA SAA'!Z126</f>
        <v>499132.33635240846</v>
      </c>
      <c r="P126" s="31">
        <f>$K126*'POPULAÇÃO ATENDIDA SAA'!AA126</f>
        <v>503848.02442706196</v>
      </c>
    </row>
    <row r="127" spans="1:16" x14ac:dyDescent="0.25">
      <c r="A127" s="1">
        <v>122</v>
      </c>
      <c r="B127" t="s">
        <v>348</v>
      </c>
      <c r="C127" s="14" t="s">
        <v>463</v>
      </c>
      <c r="D127" s="14" t="s">
        <v>460</v>
      </c>
      <c r="E127" s="5">
        <v>1082043</v>
      </c>
      <c r="F127" s="5">
        <v>1144540.92</v>
      </c>
      <c r="G127" s="5">
        <v>1034276.59</v>
      </c>
      <c r="I127" s="31">
        <f>E127/'POPULAÇÃO ATENDIDA SAA'!E127</f>
        <v>70.916437278804565</v>
      </c>
      <c r="J127" s="31">
        <f>F127/'POPULAÇÃO ATENDIDA SAA'!F127</f>
        <v>75.012512780180884</v>
      </c>
      <c r="K127" s="31">
        <f>G127/'POPULAÇÃO ATENDIDA SAA'!G127</f>
        <v>67.785855944422593</v>
      </c>
      <c r="L127" s="34"/>
      <c r="M127" s="31">
        <f>$K127*'POPULAÇÃO ATENDIDA SAA'!X127</f>
        <v>1045381.3738245094</v>
      </c>
      <c r="N127" s="31">
        <f>$K127*'POPULAÇÃO ATENDIDA SAA'!Y127</f>
        <v>1056103.2340688633</v>
      </c>
      <c r="O127" s="31">
        <f>$K127*'POPULAÇÃO ATENDIDA SAA'!Z127</f>
        <v>1066505.9913297545</v>
      </c>
      <c r="P127" s="31">
        <f>$K127*'POPULAÇÃO ATENDIDA SAA'!AA127</f>
        <v>1076589.6456071823</v>
      </c>
    </row>
    <row r="128" spans="1:16" x14ac:dyDescent="0.25">
      <c r="A128" s="1">
        <v>123</v>
      </c>
      <c r="B128" t="s">
        <v>349</v>
      </c>
      <c r="C128" s="14" t="s">
        <v>463</v>
      </c>
      <c r="D128" s="14" t="s">
        <v>460</v>
      </c>
      <c r="E128" s="5">
        <v>95813</v>
      </c>
      <c r="F128" s="5">
        <v>102135</v>
      </c>
      <c r="G128" s="5">
        <v>97193</v>
      </c>
      <c r="I128" s="31">
        <f>E128/'POPULAÇÃO ATENDIDA SAA'!E128</f>
        <v>92.487179521830853</v>
      </c>
      <c r="J128" s="31">
        <f>F128/'POPULAÇÃO ATENDIDA SAA'!F128</f>
        <v>96.79894829532536</v>
      </c>
      <c r="K128" s="31">
        <f>G128/'POPULAÇÃO ATENDIDA SAA'!G128</f>
        <v>90.441968319023331</v>
      </c>
      <c r="L128" s="34"/>
      <c r="M128" s="31">
        <f>$K128*'POPULAÇÃO ATENDIDA SAA'!X128</f>
        <v>98313.380403458199</v>
      </c>
      <c r="N128" s="31">
        <f>$K128*'POPULAÇÃO ATENDIDA SAA'!Y128</f>
        <v>99247.030739673384</v>
      </c>
      <c r="O128" s="31">
        <f>$K128*'POPULAÇÃO ATENDIDA SAA'!Z128</f>
        <v>100274.04610951006</v>
      </c>
      <c r="P128" s="31">
        <f>$K128*'POPULAÇÃO ATENDIDA SAA'!AA128</f>
        <v>101207.69644572525</v>
      </c>
    </row>
    <row r="129" spans="1:16" x14ac:dyDescent="0.25">
      <c r="A129" s="1">
        <v>124</v>
      </c>
      <c r="B129" t="s">
        <v>350</v>
      </c>
      <c r="C129" s="14" t="s">
        <v>463</v>
      </c>
      <c r="D129" s="14" t="s">
        <v>459</v>
      </c>
      <c r="E129" s="5">
        <v>12050476</v>
      </c>
      <c r="F129" s="5">
        <v>9224835.5999999996</v>
      </c>
      <c r="G129" s="5">
        <v>8600051</v>
      </c>
      <c r="I129" s="31">
        <f>E129/'POPULAÇÃO ATENDIDA SAA'!E129</f>
        <v>59.187773512996444</v>
      </c>
      <c r="J129" s="31">
        <f>F129/'POPULAÇÃO ATENDIDA SAA'!F129</f>
        <v>44.683633510173877</v>
      </c>
      <c r="K129" s="31">
        <f>G129/'POPULAÇÃO ATENDIDA SAA'!G129</f>
        <v>41.082126704089347</v>
      </c>
      <c r="L129" s="34"/>
      <c r="M129" s="31">
        <f>$K129*'POPULAÇÃO ATENDIDA SAA'!X129</f>
        <v>8692307.5400025081</v>
      </c>
      <c r="N129" s="31">
        <f>$K129*'POPULAÇÃO ATENDIDA SAA'!Y129</f>
        <v>8781744.5542880837</v>
      </c>
      <c r="O129" s="31">
        <f>$K129*'POPULAÇÃO ATENDIDA SAA'!Z129</f>
        <v>8868320.5792432446</v>
      </c>
      <c r="P129" s="31">
        <f>$K129*'POPULAÇÃO ATENDIDA SAA'!AA129</f>
        <v>8951994.1512545068</v>
      </c>
    </row>
    <row r="130" spans="1:16" x14ac:dyDescent="0.25">
      <c r="A130" s="1">
        <v>125</v>
      </c>
      <c r="B130" t="s">
        <v>351</v>
      </c>
      <c r="C130" s="14" t="s">
        <v>464</v>
      </c>
      <c r="D130" s="14" t="s">
        <v>460</v>
      </c>
      <c r="E130" s="5">
        <v>119699.5</v>
      </c>
      <c r="F130" s="5">
        <v>115976</v>
      </c>
      <c r="G130" s="5">
        <v>103107</v>
      </c>
      <c r="I130" s="31">
        <f>E130/'POPULAÇÃO ATENDIDA SAA'!E130</f>
        <v>74.393722809198266</v>
      </c>
      <c r="J130" s="31">
        <f>F130/'POPULAÇÃO ATENDIDA SAA'!F130</f>
        <v>72.079552517091358</v>
      </c>
      <c r="K130" s="31">
        <f>G130/'POPULAÇÃO ATENDIDA SAA'!G130</f>
        <v>64.081417029210684</v>
      </c>
      <c r="L130" s="34"/>
      <c r="M130" s="31">
        <f>$K130*'POPULAÇÃO ATENDIDA SAA'!X130</f>
        <v>104192.97191339966</v>
      </c>
      <c r="N130" s="31">
        <f>$K130*'POPULAÇÃO ATENDIDA SAA'!Y130</f>
        <v>105278.94382679931</v>
      </c>
      <c r="O130" s="31">
        <f>$K130*'POPULAÇÃO ATENDIDA SAA'!Z130</f>
        <v>106304.58396723232</v>
      </c>
      <c r="P130" s="31">
        <f>$K130*'POPULAÇÃO ATENDIDA SAA'!AA130</f>
        <v>107330.22410766532</v>
      </c>
    </row>
    <row r="131" spans="1:16" x14ac:dyDescent="0.25">
      <c r="A131" s="1">
        <v>126</v>
      </c>
      <c r="B131" t="s">
        <v>352</v>
      </c>
      <c r="C131" s="14" t="s">
        <v>463</v>
      </c>
      <c r="D131" s="14" t="s">
        <v>459</v>
      </c>
      <c r="E131" s="5">
        <v>442589.99</v>
      </c>
      <c r="F131" s="5">
        <v>443779.53</v>
      </c>
      <c r="G131" s="5">
        <v>474018.55</v>
      </c>
      <c r="I131" s="31">
        <f>E131/'POPULAÇÃO ATENDIDA SAA'!E131</f>
        <v>67.242901941724483</v>
      </c>
      <c r="J131" s="31">
        <f>F131/'POPULAÇÃO ATENDIDA SAA'!F131</f>
        <v>66.075685849014349</v>
      </c>
      <c r="K131" s="31">
        <f>G131/'POPULAÇÃO ATENDIDA SAA'!G131</f>
        <v>69.167057661691913</v>
      </c>
      <c r="L131" s="34"/>
      <c r="M131" s="31">
        <f>$K131*'POPULAÇÃO ATENDIDA SAA'!X131</f>
        <v>479061.30053191492</v>
      </c>
      <c r="N131" s="31">
        <f>$K131*'POPULAÇÃO ATENDIDA SAA'!Y131</f>
        <v>484032.01177051675</v>
      </c>
      <c r="O131" s="31">
        <f>$K131*'POPULAÇÃO ATENDIDA SAA'!Z131</f>
        <v>488786.60512917937</v>
      </c>
      <c r="P131" s="31">
        <f>$K131*'POPULAÇÃO ATENDIDA SAA'!AA131</f>
        <v>493397.11990121589</v>
      </c>
    </row>
    <row r="132" spans="1:16" x14ac:dyDescent="0.25">
      <c r="A132" s="1">
        <v>127</v>
      </c>
      <c r="B132" t="s">
        <v>353</v>
      </c>
      <c r="C132" s="14" t="s">
        <v>463</v>
      </c>
      <c r="D132" s="14" t="s">
        <v>458</v>
      </c>
      <c r="E132" s="5">
        <v>640473</v>
      </c>
      <c r="F132" s="5">
        <v>680216</v>
      </c>
      <c r="G132" s="5">
        <v>696744</v>
      </c>
      <c r="I132" s="31">
        <f>E132/'POPULAÇÃO ATENDIDA SAA'!E132</f>
        <v>83.820573223400075</v>
      </c>
      <c r="J132" s="31">
        <f>F132/'POPULAÇÃO ATENDIDA SAA'!F132</f>
        <v>89.021855778039523</v>
      </c>
      <c r="K132" s="31">
        <f>G132/'POPULAÇÃO ATENDIDA SAA'!G132</f>
        <v>91.184923439340395</v>
      </c>
      <c r="L132" s="34"/>
      <c r="M132" s="31">
        <f>$K132*'POPULAÇÃO ATENDIDA SAA'!X132</f>
        <v>704212.79349433212</v>
      </c>
      <c r="N132" s="31">
        <f>$K132*'POPULAÇÃO ATENDIDA SAA'!Y132</f>
        <v>711424.04238541145</v>
      </c>
      <c r="O132" s="31">
        <f>$K132*'POPULAÇÃO ATENDIDA SAA'!Z132</f>
        <v>718463.59487432218</v>
      </c>
      <c r="P132" s="31">
        <f>$K132*'POPULAÇÃO ATENDIDA SAA'!AA132</f>
        <v>725245.60275998013</v>
      </c>
    </row>
    <row r="133" spans="1:16" x14ac:dyDescent="0.25">
      <c r="A133" s="1">
        <v>128</v>
      </c>
      <c r="B133" t="s">
        <v>354</v>
      </c>
      <c r="C133" s="14" t="s">
        <v>463</v>
      </c>
      <c r="D133" s="14" t="s">
        <v>459</v>
      </c>
      <c r="E133" s="5">
        <v>159058</v>
      </c>
      <c r="F133" s="5">
        <v>169777</v>
      </c>
      <c r="G133" s="5">
        <v>171120</v>
      </c>
      <c r="I133" s="31">
        <f>E133/'POPULAÇÃO ATENDIDA SAA'!E133</f>
        <v>78.831623922135222</v>
      </c>
      <c r="J133" s="31">
        <f>F133/'POPULAÇÃO ATENDIDA SAA'!F133</f>
        <v>83.617336704812928</v>
      </c>
      <c r="K133" s="31">
        <f>G133/'POPULAÇÃO ATENDIDA SAA'!G133</f>
        <v>83.751151015482705</v>
      </c>
      <c r="L133" s="34"/>
      <c r="M133" s="31">
        <f>$K133*'POPULAÇÃO ATENDIDA SAA'!X133</f>
        <v>172991.49786019974</v>
      </c>
      <c r="N133" s="31">
        <f>$K133*'POPULAÇÃO ATENDIDA SAA'!Y133</f>
        <v>174700.25677603425</v>
      </c>
      <c r="O133" s="31">
        <f>$K133*'POPULAÇÃO ATENDIDA SAA'!Z133</f>
        <v>176490.38516405135</v>
      </c>
      <c r="P133" s="31">
        <f>$K133*'POPULAÇÃO ATENDIDA SAA'!AA133</f>
        <v>178117.77460770326</v>
      </c>
    </row>
    <row r="134" spans="1:16" x14ac:dyDescent="0.25">
      <c r="A134" s="1">
        <v>129</v>
      </c>
      <c r="B134" t="s">
        <v>355</v>
      </c>
      <c r="C134" s="14" t="s">
        <v>464</v>
      </c>
      <c r="D134" s="14" t="s">
        <v>460</v>
      </c>
      <c r="E134" s="5">
        <v>1012771</v>
      </c>
      <c r="F134" s="5">
        <v>972768</v>
      </c>
      <c r="G134" s="5">
        <v>940985</v>
      </c>
      <c r="I134" s="31">
        <f>E134/'POPULAÇÃO ATENDIDA SAA'!E134</f>
        <v>81.121632234481808</v>
      </c>
      <c r="J134" s="31">
        <f>F134/'POPULAÇÃO ATENDIDA SAA'!F134</f>
        <v>78.153259985114403</v>
      </c>
      <c r="K134" s="31">
        <f>G134/'POPULAÇÃO ATENDIDA SAA'!G134</f>
        <v>75.733482014773884</v>
      </c>
      <c r="L134" s="34"/>
      <c r="M134" s="31">
        <f>$K134*'POPULAÇÃO ATENDIDA SAA'!X134</f>
        <v>951060.48183199798</v>
      </c>
      <c r="N134" s="31">
        <f>$K134*'POPULAÇÃO ATENDIDA SAA'!Y134</f>
        <v>960875.95122962166</v>
      </c>
      <c r="O134" s="31">
        <f>$K134*'POPULAÇÃO ATENDIDA SAA'!Z134</f>
        <v>970301.4019756841</v>
      </c>
      <c r="P134" s="31">
        <f>$K134*'POPULAÇÃO ATENDIDA SAA'!AA134</f>
        <v>1089757.4853241162</v>
      </c>
    </row>
    <row r="135" spans="1:16" x14ac:dyDescent="0.25">
      <c r="A135" s="1">
        <v>130</v>
      </c>
      <c r="B135" t="s">
        <v>356</v>
      </c>
      <c r="C135" s="14" t="s">
        <v>465</v>
      </c>
      <c r="D135" s="14" t="s">
        <v>458</v>
      </c>
      <c r="E135" s="5">
        <v>71744</v>
      </c>
      <c r="F135" s="5">
        <v>80695</v>
      </c>
      <c r="G135" s="5">
        <v>87239.58</v>
      </c>
      <c r="I135" s="31">
        <f>E135/'POPULAÇÃO ATENDIDA SAA'!E135</f>
        <v>57.395200000000003</v>
      </c>
      <c r="J135" s="31">
        <f>F135/'POPULAÇÃO ATENDIDA SAA'!F135</f>
        <v>64.555999999999997</v>
      </c>
      <c r="K135" s="31">
        <f>G135/'POPULAÇÃO ATENDIDA SAA'!G135</f>
        <v>69.791663999999997</v>
      </c>
      <c r="L135" s="34"/>
      <c r="M135" s="31">
        <f>$K135*'POPULAÇÃO ATENDIDA SAA'!X135</f>
        <v>88159.274367469872</v>
      </c>
      <c r="N135" s="31">
        <f>$K135*'POPULAÇÃO ATENDIDA SAA'!Y135</f>
        <v>89078.968734939757</v>
      </c>
      <c r="O135" s="31">
        <f>$K135*'POPULAÇÃO ATENDIDA SAA'!Z135</f>
        <v>89932.970647590366</v>
      </c>
      <c r="P135" s="31">
        <f>$K135*'POPULAÇÃO ATENDIDA SAA'!AA135</f>
        <v>90786.97256024096</v>
      </c>
    </row>
    <row r="136" spans="1:16" x14ac:dyDescent="0.25">
      <c r="A136" s="1">
        <v>131</v>
      </c>
      <c r="B136" t="s">
        <v>357</v>
      </c>
      <c r="C136" s="14" t="s">
        <v>463</v>
      </c>
      <c r="D136" s="14" t="s">
        <v>459</v>
      </c>
      <c r="E136" s="5">
        <v>2139294</v>
      </c>
      <c r="F136" s="5">
        <v>2088224</v>
      </c>
      <c r="G136" s="5">
        <v>1959539</v>
      </c>
      <c r="I136" s="31">
        <f>E136/'POPULAÇÃO ATENDIDA SAA'!E136</f>
        <v>81.84188108817618</v>
      </c>
      <c r="J136" s="31">
        <f>F136/'POPULAÇÃO ATENDIDA SAA'!F136</f>
        <v>79.878470446697989</v>
      </c>
      <c r="K136" s="31">
        <f>G136/'POPULAÇÃO ATENDIDA SAA'!G136</f>
        <v>74.937921506424246</v>
      </c>
      <c r="L136" s="34"/>
      <c r="M136" s="31">
        <f>$K136*'POPULAÇÃO ATENDIDA SAA'!X136</f>
        <v>1980555.4701097715</v>
      </c>
      <c r="N136" s="31">
        <f>$K136*'POPULAÇÃO ATENDIDA SAA'!Y136</f>
        <v>2001007.739679683</v>
      </c>
      <c r="O136" s="31">
        <f>$K136*'POPULAÇÃO ATENDIDA SAA'!Z136</f>
        <v>2020613.7084398058</v>
      </c>
      <c r="P136" s="31">
        <f>$K136*'POPULAÇÃO ATENDIDA SAA'!AA136</f>
        <v>2041900.9961336174</v>
      </c>
    </row>
    <row r="137" spans="1:16" x14ac:dyDescent="0.25">
      <c r="A137" s="1">
        <v>132</v>
      </c>
      <c r="B137" t="s">
        <v>358</v>
      </c>
      <c r="C137" s="14" t="s">
        <v>463</v>
      </c>
      <c r="D137" s="14" t="s">
        <v>460</v>
      </c>
      <c r="E137" s="5">
        <v>91987</v>
      </c>
      <c r="F137" s="5">
        <v>96019</v>
      </c>
      <c r="G137" s="5">
        <v>95224</v>
      </c>
      <c r="I137" s="31">
        <f>E137/'POPULAÇÃO ATENDIDA SAA'!E137</f>
        <v>85.969158878504672</v>
      </c>
      <c r="J137" s="31">
        <f>F137/'POPULAÇÃO ATENDIDA SAA'!F137</f>
        <v>89.737383177570095</v>
      </c>
      <c r="K137" s="31">
        <f>G137/'POPULAÇÃO ATENDIDA SAA'!G137</f>
        <v>88.994392523364482</v>
      </c>
      <c r="L137" s="34"/>
      <c r="M137" s="31">
        <f>$K137*'POPULAÇÃO ATENDIDA SAA'!X137</f>
        <v>96313.711267605628</v>
      </c>
      <c r="N137" s="31">
        <f>$K137*'POPULAÇÃO ATENDIDA SAA'!Y137</f>
        <v>97319.598591549293</v>
      </c>
      <c r="O137" s="31">
        <f>$K137*'POPULAÇÃO ATENDIDA SAA'!Z137</f>
        <v>98241.661971830981</v>
      </c>
      <c r="P137" s="31">
        <f>$K137*'POPULAÇÃO ATENDIDA SAA'!AA137</f>
        <v>99163.725352112684</v>
      </c>
    </row>
    <row r="138" spans="1:16" x14ac:dyDescent="0.25">
      <c r="A138" s="1">
        <v>133</v>
      </c>
      <c r="B138" t="s">
        <v>359</v>
      </c>
      <c r="C138" s="14" t="s">
        <v>463</v>
      </c>
      <c r="D138" s="14" t="s">
        <v>459</v>
      </c>
      <c r="E138" s="5">
        <v>253414</v>
      </c>
      <c r="F138" s="5">
        <v>275902</v>
      </c>
      <c r="G138" s="5">
        <v>296048</v>
      </c>
      <c r="I138" s="31">
        <f>E138/'POPULAÇÃO ATENDIDA SAA'!E138</f>
        <v>69.14534768788576</v>
      </c>
      <c r="J138" s="31">
        <f>F138/'POPULAÇÃO ATENDIDA SAA'!F138</f>
        <v>74.63941699327826</v>
      </c>
      <c r="K138" s="31">
        <f>G138/'POPULAÇÃO ATENDIDA SAA'!G138</f>
        <v>79.406592044261359</v>
      </c>
      <c r="L138" s="34"/>
      <c r="M138" s="31">
        <f>$K138*'POPULAÇÃO ATENDIDA SAA'!X138</f>
        <v>299247.25355824985</v>
      </c>
      <c r="N138" s="31">
        <f>$K138*'POPULAÇÃO ATENDIDA SAA'!Y138</f>
        <v>302290.4459673168</v>
      </c>
      <c r="O138" s="31">
        <f>$K138*'POPULAÇÃO ATENDIDA SAA'!Z138</f>
        <v>305255.60780179233</v>
      </c>
      <c r="P138" s="31">
        <f>$K138*'POPULAÇÃO ATENDIDA SAA'!AA138</f>
        <v>308142.73906167632</v>
      </c>
    </row>
    <row r="139" spans="1:16" x14ac:dyDescent="0.25">
      <c r="A139" s="1">
        <v>134</v>
      </c>
      <c r="B139" t="s">
        <v>360</v>
      </c>
      <c r="C139" s="14" t="s">
        <v>463</v>
      </c>
      <c r="D139" s="14" t="s">
        <v>460</v>
      </c>
      <c r="E139" s="5">
        <v>495341</v>
      </c>
      <c r="F139" s="5">
        <v>506065.76999999996</v>
      </c>
      <c r="G139" s="5">
        <v>499459.9599999999</v>
      </c>
      <c r="I139" s="31">
        <f>E139/'POPULAÇÃO ATENDIDA SAA'!E139</f>
        <v>89.903712254977989</v>
      </c>
      <c r="J139" s="31">
        <f>F139/'POPULAÇÃO ATENDIDA SAA'!F139</f>
        <v>91.785992749522478</v>
      </c>
      <c r="K139" s="31">
        <f>G139/'POPULAÇÃO ATENDIDA SAA'!G139</f>
        <v>90.524518451608287</v>
      </c>
      <c r="L139" s="34"/>
      <c r="M139" s="31">
        <f>$K139*'POPULAÇÃO ATENDIDA SAA'!X139</f>
        <v>504762.44587671221</v>
      </c>
      <c r="N139" s="31">
        <f>$K139*'POPULAÇÃO ATENDIDA SAA'!Y139</f>
        <v>509979.40778767114</v>
      </c>
      <c r="O139" s="31">
        <f>$K139*'POPULAÇÃO ATENDIDA SAA'!Z139</f>
        <v>515025.32176712318</v>
      </c>
      <c r="P139" s="31">
        <f>$K139*'POPULAÇÃO ATENDIDA SAA'!AA139</f>
        <v>519900.18781506841</v>
      </c>
    </row>
    <row r="140" spans="1:16" x14ac:dyDescent="0.25">
      <c r="A140" s="1">
        <v>135</v>
      </c>
      <c r="B140" t="s">
        <v>361</v>
      </c>
      <c r="C140" s="14" t="s">
        <v>464</v>
      </c>
      <c r="D140" s="14" t="s">
        <v>460</v>
      </c>
      <c r="E140" s="5">
        <v>753004</v>
      </c>
      <c r="F140" s="5">
        <v>778922</v>
      </c>
      <c r="G140" s="5">
        <v>793608</v>
      </c>
      <c r="I140" s="31">
        <f>E140/'POPULAÇÃO ATENDIDA SAA'!E140</f>
        <v>65.532568212318196</v>
      </c>
      <c r="J140" s="31">
        <f>F140/'POPULAÇÃO ATENDIDA SAA'!F140</f>
        <v>66.550328347260518</v>
      </c>
      <c r="K140" s="31">
        <f>G140/'POPULAÇÃO ATENDIDA SAA'!G140</f>
        <v>66.566940843480367</v>
      </c>
      <c r="L140" s="34"/>
      <c r="M140" s="31">
        <f>$K140*'POPULAÇÃO ATENDIDA SAA'!X140</f>
        <v>802129.5961205404</v>
      </c>
      <c r="N140" s="31">
        <f>$K140*'POPULAÇÃO ATENDIDA SAA'!Y140</f>
        <v>810376.30204364401</v>
      </c>
      <c r="O140" s="31">
        <f>$K140*'POPULAÇÃO ATENDIDA SAA'!Z140</f>
        <v>818348.11776931095</v>
      </c>
      <c r="P140" s="31">
        <f>$K140*'POPULAÇÃO ATENDIDA SAA'!AA140</f>
        <v>826113.76584690018</v>
      </c>
    </row>
    <row r="141" spans="1:16" x14ac:dyDescent="0.25">
      <c r="A141" s="1">
        <v>136</v>
      </c>
      <c r="B141" t="s">
        <v>362</v>
      </c>
      <c r="C141" s="14" t="s">
        <v>463</v>
      </c>
      <c r="D141" s="14" t="s">
        <v>459</v>
      </c>
      <c r="E141" s="5">
        <v>119761</v>
      </c>
      <c r="F141" s="5">
        <v>127188</v>
      </c>
      <c r="G141" s="5">
        <v>132116</v>
      </c>
      <c r="I141" s="31">
        <f>E141/'POPULAÇÃO ATENDIDA SAA'!E141</f>
        <v>61.071195946693287</v>
      </c>
      <c r="J141" s="31">
        <f>F141/'POPULAÇÃO ATENDIDA SAA'!F141</f>
        <v>64.426078915716204</v>
      </c>
      <c r="K141" s="31">
        <f>G141/'POPULAÇÃO ATENDIDA SAA'!G141</f>
        <v>66.666051051735224</v>
      </c>
      <c r="L141" s="34"/>
      <c r="M141" s="31">
        <f>$K141*'POPULAÇÃO ATENDIDA SAA'!X141</f>
        <v>133569.74119718312</v>
      </c>
      <c r="N141" s="31">
        <f>$K141*'POPULAÇÃO ATENDIDA SAA'!Y141</f>
        <v>134907.18309859157</v>
      </c>
      <c r="O141" s="31">
        <f>$K141*'POPULAÇÃO ATENDIDA SAA'!Z141</f>
        <v>136244.62500000003</v>
      </c>
      <c r="P141" s="31">
        <f>$K141*'POPULAÇÃO ATENDIDA SAA'!AA141</f>
        <v>137465.76760563382</v>
      </c>
    </row>
    <row r="142" spans="1:16" x14ac:dyDescent="0.25">
      <c r="A142" s="1">
        <v>137</v>
      </c>
      <c r="B142" t="s">
        <v>363</v>
      </c>
      <c r="C142" s="14" t="s">
        <v>463</v>
      </c>
      <c r="D142" s="14" t="s">
        <v>458</v>
      </c>
      <c r="E142" s="5">
        <v>3304878</v>
      </c>
      <c r="F142" s="5">
        <v>3579667</v>
      </c>
      <c r="G142" s="5">
        <v>3785489</v>
      </c>
      <c r="I142" s="31">
        <f>E142/'POPULAÇÃO ATENDIDA SAA'!E142</f>
        <v>80.279876327892453</v>
      </c>
      <c r="J142" s="31">
        <f>F142/'POPULAÇÃO ATENDIDA SAA'!F142</f>
        <v>86.244716450515895</v>
      </c>
      <c r="K142" s="31">
        <f>G142/'POPULAÇÃO ATENDIDA SAA'!G142</f>
        <v>90.428194067346681</v>
      </c>
      <c r="L142" s="34"/>
      <c r="M142" s="31">
        <f>$K142*'POPULAÇÃO ATENDIDA SAA'!X142</f>
        <v>3835237.4932803558</v>
      </c>
      <c r="N142" s="31">
        <f>$K142*'POPULAÇÃO ATENDIDA SAA'!Y142</f>
        <v>3883853.5883799805</v>
      </c>
      <c r="O142" s="31">
        <f>$K142*'POPULAÇÃO ATENDIDA SAA'!Z142</f>
        <v>3931416.4632878974</v>
      </c>
      <c r="P142" s="31">
        <f>$K142*'POPULAÇÃO ATENDIDA SAA'!AA142</f>
        <v>3977828.5161302104</v>
      </c>
    </row>
    <row r="143" spans="1:16" x14ac:dyDescent="0.25">
      <c r="A143" s="1">
        <v>138</v>
      </c>
      <c r="B143" t="s">
        <v>364</v>
      </c>
      <c r="C143" s="14" t="s">
        <v>463</v>
      </c>
      <c r="D143" s="14" t="s">
        <v>458</v>
      </c>
      <c r="E143" s="5">
        <v>134600.60999999999</v>
      </c>
      <c r="F143" s="5">
        <v>132618</v>
      </c>
      <c r="G143" s="5">
        <v>136986.79999999999</v>
      </c>
      <c r="I143" s="31">
        <f>E143/'POPULAÇÃO ATENDIDA SAA'!E143</f>
        <v>81.625597331716179</v>
      </c>
      <c r="J143" s="31">
        <f>F143/'POPULAÇÃO ATENDIDA SAA'!F143</f>
        <v>80.423286840509405</v>
      </c>
      <c r="K143" s="31">
        <f>G143/'POPULAÇÃO ATENDIDA SAA'!G143</f>
        <v>83.072650090964217</v>
      </c>
      <c r="L143" s="34"/>
      <c r="M143" s="31">
        <f>$K143*'POPULAÇÃO ATENDIDA SAA'!X143</f>
        <v>138473.23586521987</v>
      </c>
      <c r="N143" s="31">
        <f>$K143*'POPULAÇÃO ATENDIDA SAA'!Y143</f>
        <v>139881.43826384924</v>
      </c>
      <c r="O143" s="31">
        <f>$K143*'POPULAÇÃO ATENDIDA SAA'!Z143</f>
        <v>141289.6406624786</v>
      </c>
      <c r="P143" s="31">
        <f>$K143*'POPULAÇÃO ATENDIDA SAA'!AA143</f>
        <v>142619.60959451745</v>
      </c>
    </row>
    <row r="144" spans="1:16" x14ac:dyDescent="0.25">
      <c r="A144" s="1">
        <v>139</v>
      </c>
      <c r="B144" t="s">
        <v>365</v>
      </c>
      <c r="C144" s="14" t="s">
        <v>463</v>
      </c>
      <c r="D144" s="14" t="s">
        <v>458</v>
      </c>
      <c r="E144" s="5">
        <v>697238</v>
      </c>
      <c r="F144" s="5">
        <v>699279</v>
      </c>
      <c r="G144" s="5">
        <v>695480</v>
      </c>
      <c r="I144" s="31">
        <f>E144/'POPULAÇÃO ATENDIDA SAA'!E144</f>
        <v>60.568346837635922</v>
      </c>
      <c r="J144" s="31">
        <f>F144/'POPULAÇÃO ATENDIDA SAA'!F144</f>
        <v>59.888022734597499</v>
      </c>
      <c r="K144" s="31">
        <f>G144/'POPULAÇÃO ATENDIDA SAA'!G144</f>
        <v>59.247019350505184</v>
      </c>
      <c r="L144" s="34"/>
      <c r="M144" s="31">
        <f>$K144*'POPULAÇÃO ATENDIDA SAA'!X144</f>
        <v>892192.54407499451</v>
      </c>
      <c r="N144" s="31">
        <f>$K144*'POPULAÇÃO ATENDIDA SAA'!Y144</f>
        <v>901370.04550493252</v>
      </c>
      <c r="O144" s="31">
        <f>$K144*'POPULAÇÃO ATENDIDA SAA'!Z144</f>
        <v>910257.11967442953</v>
      </c>
      <c r="P144" s="31">
        <f>$K144*'POPULAÇÃO ATENDIDA SAA'!AA144</f>
        <v>918853.76658348541</v>
      </c>
    </row>
    <row r="145" spans="1:16" x14ac:dyDescent="0.25">
      <c r="A145" s="1">
        <v>140</v>
      </c>
      <c r="B145" t="s">
        <v>366</v>
      </c>
      <c r="C145" s="14" t="s">
        <v>463</v>
      </c>
      <c r="D145" s="14" t="s">
        <v>458</v>
      </c>
      <c r="E145" s="5">
        <v>279294</v>
      </c>
      <c r="F145" s="5">
        <v>299450.40999999997</v>
      </c>
      <c r="G145" s="5">
        <v>269146</v>
      </c>
      <c r="I145" s="31">
        <f>E145/'POPULAÇÃO ATENDIDA SAA'!E145</f>
        <v>84.099367660343276</v>
      </c>
      <c r="J145" s="31">
        <f>F145/'POPULAÇÃO ATENDIDA SAA'!F145</f>
        <v>90.16874736525142</v>
      </c>
      <c r="K145" s="31">
        <f>G145/'POPULAÇÃO ATENDIDA SAA'!G145</f>
        <v>81.043661547726586</v>
      </c>
      <c r="L145" s="34"/>
      <c r="M145" s="31">
        <f>$K145*'POPULAÇÃO ATENDIDA SAA'!X145</f>
        <v>272045.78678763821</v>
      </c>
      <c r="N145" s="31">
        <f>$K145*'POPULAÇÃO ATENDIDA SAA'!Y145</f>
        <v>274869.26339665434</v>
      </c>
      <c r="O145" s="31">
        <f>$K145*'POPULAÇÃO ATENDIDA SAA'!Z145</f>
        <v>277540.11964842642</v>
      </c>
      <c r="P145" s="31">
        <f>$K145*'POPULAÇÃO ATENDIDA SAA'!AA145</f>
        <v>280210.97590019845</v>
      </c>
    </row>
    <row r="146" spans="1:16" x14ac:dyDescent="0.25">
      <c r="A146" s="1">
        <v>141</v>
      </c>
      <c r="B146" t="s">
        <v>367</v>
      </c>
      <c r="C146" s="14" t="s">
        <v>463</v>
      </c>
      <c r="D146" s="14" t="s">
        <v>458</v>
      </c>
      <c r="E146" s="5">
        <v>187946</v>
      </c>
      <c r="F146" s="5">
        <v>196349</v>
      </c>
      <c r="G146" s="5">
        <v>206972</v>
      </c>
      <c r="I146" s="31">
        <f>E146/'POPULAÇÃO ATENDIDA SAA'!E146</f>
        <v>72.847286821705424</v>
      </c>
      <c r="J146" s="31">
        <f>F146/'POPULAÇÃO ATENDIDA SAA'!F146</f>
        <v>76.104263565891472</v>
      </c>
      <c r="K146" s="31">
        <f>G146/'POPULAÇÃO ATENDIDA SAA'!G146</f>
        <v>80.221705426356593</v>
      </c>
      <c r="L146" s="34"/>
      <c r="M146" s="31">
        <f>$K146*'POPULAÇÃO ATENDIDA SAA'!X146</f>
        <v>209238.11678832117</v>
      </c>
      <c r="N146" s="31">
        <f>$K146*'POPULAÇÃO ATENDIDA SAA'!Y146</f>
        <v>211353.15912408757</v>
      </c>
      <c r="O146" s="31">
        <f>$K146*'POPULAÇÃO ATENDIDA SAA'!Z146</f>
        <v>213468.201459854</v>
      </c>
      <c r="P146" s="31">
        <f>$K146*'POPULAÇÃO ATENDIDA SAA'!AA146</f>
        <v>215432.1693430657</v>
      </c>
    </row>
    <row r="147" spans="1:16" x14ac:dyDescent="0.25">
      <c r="A147" s="1">
        <v>142</v>
      </c>
      <c r="B147" t="s">
        <v>368</v>
      </c>
      <c r="C147" s="14" t="s">
        <v>463</v>
      </c>
      <c r="D147" s="14" t="s">
        <v>460</v>
      </c>
      <c r="E147" s="5">
        <v>548784</v>
      </c>
      <c r="F147" s="5">
        <v>538328</v>
      </c>
      <c r="G147" s="5">
        <v>552502</v>
      </c>
      <c r="I147" s="31">
        <f>E147/'POPULAÇÃO ATENDIDA SAA'!E147</f>
        <v>77.949505741266378</v>
      </c>
      <c r="J147" s="31">
        <f>F147/'POPULAÇÃO ATENDIDA SAA'!F147</f>
        <v>75.865800365534909</v>
      </c>
      <c r="K147" s="31">
        <f>G147/'POPULAÇÃO ATENDIDA SAA'!G147</f>
        <v>77.130399895454843</v>
      </c>
      <c r="L147" s="34"/>
      <c r="M147" s="31">
        <f>$K147*'POPULAÇÃO ATENDIDA SAA'!X147</f>
        <v>558417.75175148703</v>
      </c>
      <c r="N147" s="31">
        <f>$K147*'POPULAÇÃO ATENDIDA SAA'!Y147</f>
        <v>564187.43555849302</v>
      </c>
      <c r="O147" s="31">
        <f>$K147*'POPULAÇÃO ATENDIDA SAA'!Z147</f>
        <v>569811.05142101785</v>
      </c>
      <c r="P147" s="31">
        <f>$K147*'POPULAÇÃO ATENDIDA SAA'!AA147</f>
        <v>575142.53139458038</v>
      </c>
    </row>
    <row r="148" spans="1:16" x14ac:dyDescent="0.25">
      <c r="A148" s="1">
        <v>143</v>
      </c>
      <c r="B148" t="s">
        <v>369</v>
      </c>
      <c r="C148" s="14" t="s">
        <v>463</v>
      </c>
      <c r="D148" s="14" t="s">
        <v>458</v>
      </c>
      <c r="E148" s="5">
        <v>1623447</v>
      </c>
      <c r="F148" s="5">
        <v>1762888.8599999999</v>
      </c>
      <c r="G148" s="5">
        <v>1798951</v>
      </c>
      <c r="I148" s="31">
        <f>E148/'POPULAÇÃO ATENDIDA SAA'!E148</f>
        <v>56.872019087258053</v>
      </c>
      <c r="J148" s="31">
        <f>F148/'POPULAÇÃO ATENDIDA SAA'!F148</f>
        <v>61.255359261043246</v>
      </c>
      <c r="K148" s="31">
        <f>G148/'POPULAÇÃO ATENDIDA SAA'!G148</f>
        <v>61.836574139307686</v>
      </c>
      <c r="L148" s="34"/>
      <c r="M148" s="31">
        <f>$K148*'POPULAÇÃO ATENDIDA SAA'!X148</f>
        <v>1818259.638383772</v>
      </c>
      <c r="N148" s="31">
        <f>$K148*'POPULAÇÃO ATENDIDA SAA'!Y148</f>
        <v>1836977.7985295078</v>
      </c>
      <c r="O148" s="31">
        <f>$K148*'POPULAÇÃO ATENDIDA SAA'!Z148</f>
        <v>1855046.4326134049</v>
      </c>
      <c r="P148" s="31">
        <f>$K148*'POPULAÇÃO ATENDIDA SAA'!AA148</f>
        <v>1935133.4028394974</v>
      </c>
    </row>
    <row r="149" spans="1:16" x14ac:dyDescent="0.25">
      <c r="A149" s="1">
        <v>144</v>
      </c>
      <c r="B149" t="s">
        <v>370</v>
      </c>
      <c r="C149" s="14" t="s">
        <v>463</v>
      </c>
      <c r="D149" s="14" t="s">
        <v>458</v>
      </c>
      <c r="E149" s="5">
        <v>1914966</v>
      </c>
      <c r="F149" s="5">
        <v>1917422.8</v>
      </c>
      <c r="G149" s="5">
        <v>1976939</v>
      </c>
      <c r="I149" s="31">
        <f>E149/'POPULAÇÃO ATENDIDA SAA'!E149</f>
        <v>51.712857465060388</v>
      </c>
      <c r="J149" s="31">
        <f>F149/'POPULAÇÃO ATENDIDA SAA'!F149</f>
        <v>51.24869567820457</v>
      </c>
      <c r="K149" s="31">
        <f>G149/'POPULAÇÃO ATENDIDA SAA'!G149</f>
        <v>52.198559201382288</v>
      </c>
      <c r="L149" s="34"/>
      <c r="M149" s="31">
        <f>$K149*'POPULAÇÃO ATENDIDA SAA'!X149</f>
        <v>1998147.7720663005</v>
      </c>
      <c r="N149" s="31">
        <f>$K149*'POPULAÇÃO ATENDIDA SAA'!Y149</f>
        <v>2018703.1933343501</v>
      </c>
      <c r="O149" s="31">
        <f>$K149*'POPULAÇÃO ATENDIDA SAA'!Z149</f>
        <v>2038605.2638041486</v>
      </c>
      <c r="P149" s="31">
        <f>$K149*'POPULAÇÃO ATENDIDA SAA'!AA149</f>
        <v>2057853.9834756963</v>
      </c>
    </row>
    <row r="150" spans="1:16" x14ac:dyDescent="0.25">
      <c r="A150" s="1">
        <v>145</v>
      </c>
      <c r="B150" t="s">
        <v>371</v>
      </c>
      <c r="C150" s="14" t="s">
        <v>463</v>
      </c>
      <c r="D150" s="14" t="s">
        <v>458</v>
      </c>
      <c r="E150" s="5">
        <v>104504</v>
      </c>
      <c r="F150" s="5">
        <v>103309.5</v>
      </c>
      <c r="G150" s="5">
        <v>107818</v>
      </c>
      <c r="I150" s="31">
        <f>E150/'POPULAÇÃO ATENDIDA SAA'!E150</f>
        <v>59.256934015024711</v>
      </c>
      <c r="J150" s="31">
        <f>F150/'POPULAÇÃO ATENDIDA SAA'!F150</f>
        <v>58.404400561942261</v>
      </c>
      <c r="K150" s="31">
        <f>G150/'POPULAÇÃO ATENDIDA SAA'!G150</f>
        <v>60.770900671101977</v>
      </c>
      <c r="L150" s="34"/>
      <c r="M150" s="31">
        <f>$K150*'POPULAÇÃO ATENDIDA SAA'!X150</f>
        <v>108979.83189655172</v>
      </c>
      <c r="N150" s="31">
        <f>$K150*'POPULAÇÃO ATENDIDA SAA'!Y150</f>
        <v>110141.66379310343</v>
      </c>
      <c r="O150" s="31">
        <f>$K150*'POPULAÇÃO ATENDIDA SAA'!Z150</f>
        <v>111187.3125</v>
      </c>
      <c r="P150" s="31">
        <f>$K150*'POPULAÇÃO ATENDIDA SAA'!AA150</f>
        <v>112232.96120689655</v>
      </c>
    </row>
    <row r="151" spans="1:16" x14ac:dyDescent="0.25">
      <c r="A151" s="1">
        <v>146</v>
      </c>
      <c r="B151" t="s">
        <v>372</v>
      </c>
      <c r="C151" s="14" t="s">
        <v>463</v>
      </c>
      <c r="D151" s="14" t="s">
        <v>459</v>
      </c>
      <c r="E151" s="5">
        <v>150535.6</v>
      </c>
      <c r="F151" s="5">
        <v>151482.00000000003</v>
      </c>
      <c r="G151" s="5">
        <v>153901.5</v>
      </c>
      <c r="I151" s="31">
        <f>E151/'POPULAÇÃO ATENDIDA SAA'!E151</f>
        <v>72.519789487020944</v>
      </c>
      <c r="J151" s="31">
        <f>F151/'POPULAÇÃO ATENDIDA SAA'!F151</f>
        <v>72.576542974994354</v>
      </c>
      <c r="K151" s="31">
        <f>G151/'POPULAÇÃO ATENDIDA SAA'!G151</f>
        <v>73.332418473871471</v>
      </c>
      <c r="L151" s="34"/>
      <c r="M151" s="31">
        <f>$K151*'POPULAÇÃO ATENDIDA SAA'!X151</f>
        <v>155533.46611341633</v>
      </c>
      <c r="N151" s="31">
        <f>$K151*'POPULAÇÃO ATENDIDA SAA'!Y151</f>
        <v>157165.43222683261</v>
      </c>
      <c r="O151" s="31">
        <f>$K151*'POPULAÇÃO ATENDIDA SAA'!Z151</f>
        <v>158655.4882434301</v>
      </c>
      <c r="P151" s="31">
        <f>$K151*'POPULAÇÃO ATENDIDA SAA'!AA151</f>
        <v>160216.49930843699</v>
      </c>
    </row>
    <row r="152" spans="1:16" x14ac:dyDescent="0.25">
      <c r="A152" s="1">
        <v>147</v>
      </c>
      <c r="B152" t="s">
        <v>373</v>
      </c>
      <c r="C152" s="14" t="s">
        <v>465</v>
      </c>
      <c r="D152" s="14" t="s">
        <v>458</v>
      </c>
      <c r="E152" s="5">
        <v>730802.00999999989</v>
      </c>
      <c r="F152" s="5">
        <v>817924.89999999991</v>
      </c>
      <c r="G152" s="5">
        <v>842484.25999999989</v>
      </c>
      <c r="I152" s="31">
        <f>E152/'POPULAÇÃO ATENDIDA SAA'!E152</f>
        <v>84.852512098271092</v>
      </c>
      <c r="J152" s="31">
        <f>F152/'POPULAÇÃO ATENDIDA SAA'!F152</f>
        <v>94.392449074002371</v>
      </c>
      <c r="K152" s="31">
        <f>G152/'POPULAÇÃO ATENDIDA SAA'!G152</f>
        <v>96.637228868292212</v>
      </c>
      <c r="L152" s="34"/>
      <c r="M152" s="31">
        <f>$K152*'POPULAÇÃO ATENDIDA SAA'!X152</f>
        <v>851488.76778891101</v>
      </c>
      <c r="N152" s="31">
        <f>$K152*'POPULAÇÃO ATENDIDA SAA'!Y152</f>
        <v>860305.68166555313</v>
      </c>
      <c r="O152" s="31">
        <f>$K152*'POPULAÇÃO ATENDIDA SAA'!Z152</f>
        <v>868841.20467379189</v>
      </c>
      <c r="P152" s="31">
        <f>$K152*'POPULAÇÃO ATENDIDA SAA'!AA152</f>
        <v>877001.53985749255</v>
      </c>
    </row>
    <row r="153" spans="1:16" x14ac:dyDescent="0.25">
      <c r="A153" s="1">
        <v>148</v>
      </c>
      <c r="B153" t="s">
        <v>374</v>
      </c>
      <c r="C153" s="14" t="s">
        <v>463</v>
      </c>
      <c r="D153" s="14" t="s">
        <v>458</v>
      </c>
      <c r="E153" s="5">
        <v>407836</v>
      </c>
      <c r="F153" s="5">
        <v>432127</v>
      </c>
      <c r="G153" s="5">
        <v>445308</v>
      </c>
      <c r="I153" s="31">
        <f>E153/'POPULAÇÃO ATENDIDA SAA'!E153</f>
        <v>82.944071588366896</v>
      </c>
      <c r="J153" s="31">
        <f>F153/'POPULAÇÃO ATENDIDA SAA'!F153</f>
        <v>87.884279031930035</v>
      </c>
      <c r="K153" s="31">
        <f>G153/'POPULAÇÃO ATENDIDA SAA'!G153</f>
        <v>90.564978645515552</v>
      </c>
      <c r="L153" s="34"/>
      <c r="M153" s="31">
        <f>$K153*'POPULAÇÃO ATENDIDA SAA'!X153</f>
        <v>450061.65741501062</v>
      </c>
      <c r="N153" s="31">
        <f>$K153*'POPULAÇÃO ATENDIDA SAA'!Y153</f>
        <v>454742.18163902115</v>
      </c>
      <c r="O153" s="31">
        <f>$K153*'POPULAÇÃO ATENDIDA SAA'!Z153</f>
        <v>459203.30629003118</v>
      </c>
      <c r="P153" s="31">
        <f>$K153*'POPULAÇÃO ATENDIDA SAA'!AA153</f>
        <v>463518.16455904086</v>
      </c>
    </row>
    <row r="154" spans="1:16" x14ac:dyDescent="0.25">
      <c r="A154" s="1">
        <v>149</v>
      </c>
      <c r="B154" t="s">
        <v>375</v>
      </c>
      <c r="C154" s="14" t="s">
        <v>463</v>
      </c>
      <c r="D154" s="14" t="s">
        <v>458</v>
      </c>
      <c r="E154" s="5">
        <v>175085</v>
      </c>
      <c r="F154" s="5">
        <v>187330</v>
      </c>
      <c r="G154" s="5">
        <v>189879</v>
      </c>
      <c r="I154" s="31">
        <f>E154/'POPULAÇÃO ATENDIDA SAA'!E154</f>
        <v>81.170660008773311</v>
      </c>
      <c r="J154" s="31">
        <f>F154/'POPULAÇÃO ATENDIDA SAA'!F154</f>
        <v>86.613672643039351</v>
      </c>
      <c r="K154" s="31">
        <f>G154/'POPULAÇÃO ATENDIDA SAA'!G154</f>
        <v>87.555825317369639</v>
      </c>
      <c r="L154" s="34"/>
      <c r="M154" s="31">
        <f>$K154*'POPULAÇÃO ATENDIDA SAA'!X154</f>
        <v>191883.88165420151</v>
      </c>
      <c r="N154" s="31">
        <f>$K154*'POPULAÇÃO ATENDIDA SAA'!Y154</f>
        <v>193888.76330840299</v>
      </c>
      <c r="O154" s="31">
        <f>$K154*'POPULAÇÃO ATENDIDA SAA'!Z154</f>
        <v>195726.57149142108</v>
      </c>
      <c r="P154" s="31">
        <f>$K154*'POPULAÇÃO ATENDIDA SAA'!AA154</f>
        <v>197647.91641003083</v>
      </c>
    </row>
    <row r="155" spans="1:16" x14ac:dyDescent="0.25">
      <c r="A155" s="1">
        <v>150</v>
      </c>
      <c r="B155" t="s">
        <v>376</v>
      </c>
      <c r="C155" s="14" t="s">
        <v>465</v>
      </c>
      <c r="D155" s="14" t="s">
        <v>458</v>
      </c>
      <c r="E155" s="5">
        <v>519887</v>
      </c>
      <c r="F155" s="5">
        <v>558468</v>
      </c>
      <c r="G155" s="5">
        <v>586522</v>
      </c>
      <c r="I155" s="31">
        <f>E155/'POPULAÇÃO ATENDIDA SAA'!E155</f>
        <v>58.190951099865579</v>
      </c>
      <c r="J155" s="31">
        <f>F155/'POPULAÇÃO ATENDIDA SAA'!F155</f>
        <v>61.579472653459128</v>
      </c>
      <c r="K155" s="31">
        <f>G155/'POPULAÇÃO ATENDIDA SAA'!G155</f>
        <v>63.710813765786042</v>
      </c>
      <c r="L155" s="34"/>
      <c r="M155" s="31">
        <f>$K155*'POPULAÇÃO ATENDIDA SAA'!X155</f>
        <v>592793.23390652554</v>
      </c>
      <c r="N155" s="31">
        <f>$K155*'POPULAÇÃO ATENDIDA SAA'!Y155</f>
        <v>598935.16402116395</v>
      </c>
      <c r="O155" s="31">
        <f>$K155*'POPULAÇÃO ATENDIDA SAA'!Z155</f>
        <v>604818.48655202822</v>
      </c>
      <c r="P155" s="31">
        <f>$K155*'POPULAÇÃO ATENDIDA SAA'!AA155</f>
        <v>610507.8533950618</v>
      </c>
    </row>
    <row r="156" spans="1:16" x14ac:dyDescent="0.25">
      <c r="A156" s="1">
        <v>151</v>
      </c>
      <c r="B156" t="s">
        <v>377</v>
      </c>
      <c r="C156" s="14" t="s">
        <v>463</v>
      </c>
      <c r="D156" s="14" t="s">
        <v>460</v>
      </c>
      <c r="E156" s="5">
        <v>221639.75</v>
      </c>
      <c r="F156" s="5">
        <v>198167.78</v>
      </c>
      <c r="G156" s="5">
        <v>208425.28</v>
      </c>
      <c r="I156" s="31">
        <f>E156/'POPULAÇÃO ATENDIDA SAA'!E156</f>
        <v>105.69372913686219</v>
      </c>
      <c r="J156" s="31">
        <f>F156/'POPULAÇÃO ATENDIDA SAA'!F156</f>
        <v>94.500610395803534</v>
      </c>
      <c r="K156" s="31">
        <f>G156/'POPULAÇÃO ATENDIDA SAA'!G156</f>
        <v>99.3921220791607</v>
      </c>
      <c r="L156" s="34"/>
      <c r="M156" s="31">
        <f>$K156*'POPULAÇÃO ATENDIDA SAA'!X156</f>
        <v>210671.44377189045</v>
      </c>
      <c r="N156" s="31">
        <f>$K156*'POPULAÇÃO ATENDIDA SAA'!Y156</f>
        <v>212917.60754378088</v>
      </c>
      <c r="O156" s="31">
        <f>$K156*'POPULAÇÃO ATENDIDA SAA'!Z156</f>
        <v>214976.59100134711</v>
      </c>
      <c r="P156" s="31">
        <f>$K156*'POPULAÇÃO ATENDIDA SAA'!AA156</f>
        <v>216941.98430175122</v>
      </c>
    </row>
    <row r="157" spans="1:16" x14ac:dyDescent="0.25">
      <c r="A157" s="1">
        <v>152</v>
      </c>
      <c r="B157" t="s">
        <v>378</v>
      </c>
      <c r="C157" s="14" t="s">
        <v>463</v>
      </c>
      <c r="D157" s="14" t="s">
        <v>459</v>
      </c>
      <c r="E157" s="5">
        <v>5752266</v>
      </c>
      <c r="F157" s="5">
        <v>5460141</v>
      </c>
      <c r="G157" s="5">
        <v>5643074</v>
      </c>
      <c r="I157" s="31">
        <f>E157/'POPULAÇÃO ATENDIDA SAA'!E157</f>
        <v>47.834540630760344</v>
      </c>
      <c r="J157" s="31">
        <f>F157/'POPULAÇÃO ATENDIDA SAA'!F157</f>
        <v>44.707852817285811</v>
      </c>
      <c r="K157" s="31">
        <f>G157/'POPULAÇÃO ATENDIDA SAA'!G157</f>
        <v>45.49597829573441</v>
      </c>
      <c r="L157" s="34"/>
      <c r="M157" s="31">
        <f>$K157*'POPULAÇÃO ATENDIDA SAA'!X157</f>
        <v>5703657.1627353858</v>
      </c>
      <c r="N157" s="31">
        <f>$K157*'POPULAÇÃO ATENDIDA SAA'!Y157</f>
        <v>5762342.7626960184</v>
      </c>
      <c r="O157" s="31">
        <f>$K157*'POPULAÇÃO ATENDIDA SAA'!Z157</f>
        <v>5819130.7998818988</v>
      </c>
      <c r="P157" s="31">
        <f>$K157*'POPULAÇÃO ATENDIDA SAA'!AA157</f>
        <v>5874021.2742930269</v>
      </c>
    </row>
    <row r="158" spans="1:16" x14ac:dyDescent="0.25">
      <c r="A158" s="1">
        <v>153</v>
      </c>
      <c r="B158" t="s">
        <v>379</v>
      </c>
      <c r="C158" s="14" t="s">
        <v>463</v>
      </c>
      <c r="D158" s="14" t="s">
        <v>458</v>
      </c>
      <c r="E158" s="5">
        <v>188519</v>
      </c>
      <c r="F158" s="5">
        <v>208753</v>
      </c>
      <c r="G158" s="5">
        <v>194143</v>
      </c>
      <c r="I158" s="31">
        <f>E158/'POPULAÇÃO ATENDIDA SAA'!E158</f>
        <v>61.584090234956371</v>
      </c>
      <c r="J158" s="31">
        <f>F158/'POPULAÇÃO ATENDIDA SAA'!F158</f>
        <v>67.512120798356634</v>
      </c>
      <c r="K158" s="31">
        <f>G158/'POPULAÇÃO ATENDIDA SAA'!G158</f>
        <v>62.159339967274484</v>
      </c>
      <c r="L158" s="34"/>
      <c r="M158" s="31">
        <f>$K158*'POPULAÇÃO ATENDIDA SAA'!X158</f>
        <v>196235.19080824091</v>
      </c>
      <c r="N158" s="31">
        <f>$K158*'POPULAÇÃO ATENDIDA SAA'!Y158</f>
        <v>198204.31156893822</v>
      </c>
      <c r="O158" s="31">
        <f>$K158*'POPULAÇÃO ATENDIDA SAA'!Z158</f>
        <v>200173.43232963554</v>
      </c>
      <c r="P158" s="31">
        <f>$K158*'POPULAÇÃO ATENDIDA SAA'!AA158</f>
        <v>202081.01806656105</v>
      </c>
    </row>
    <row r="159" spans="1:16" x14ac:dyDescent="0.25">
      <c r="A159" s="1">
        <v>154</v>
      </c>
      <c r="B159" t="s">
        <v>380</v>
      </c>
      <c r="C159" s="14" t="s">
        <v>463</v>
      </c>
      <c r="D159" s="14" t="s">
        <v>459</v>
      </c>
      <c r="E159" s="5">
        <v>802032.00000000012</v>
      </c>
      <c r="F159" s="5">
        <v>843119</v>
      </c>
      <c r="G159" s="5">
        <v>812275</v>
      </c>
      <c r="I159" s="31">
        <f>E159/'POPULAÇÃO ATENDIDA SAA'!E159</f>
        <v>82.687857667419536</v>
      </c>
      <c r="J159" s="31">
        <f>F159/'POPULAÇÃO ATENDIDA SAA'!F159</f>
        <v>86.360702302059565</v>
      </c>
      <c r="K159" s="31">
        <f>G159/'POPULAÇÃO ATENDIDA SAA'!G159</f>
        <v>82.662071315963587</v>
      </c>
      <c r="L159" s="34"/>
      <c r="M159" s="31">
        <f>$K159*'POPULAÇÃO ATENDIDA SAA'!X159</f>
        <v>821004.49297722918</v>
      </c>
      <c r="N159" s="31">
        <f>$K159*'POPULAÇÃO ATENDIDA SAA'!Y159</f>
        <v>829474.69408384757</v>
      </c>
      <c r="O159" s="31">
        <f>$K159*'POPULAÇÃO ATENDIDA SAA'!Z159</f>
        <v>837599.17269631836</v>
      </c>
      <c r="P159" s="31">
        <f>$K159*'POPULAÇÃO ATENDIDA SAA'!AA159</f>
        <v>845550.79006171518</v>
      </c>
    </row>
    <row r="160" spans="1:16" x14ac:dyDescent="0.25">
      <c r="A160" s="1">
        <v>155</v>
      </c>
      <c r="B160" t="s">
        <v>381</v>
      </c>
      <c r="C160" s="14" t="s">
        <v>465</v>
      </c>
      <c r="D160" s="14" t="s">
        <v>458</v>
      </c>
      <c r="E160" s="5">
        <v>185755</v>
      </c>
      <c r="F160" s="5">
        <v>200511</v>
      </c>
      <c r="G160" s="5">
        <v>197989.12000000002</v>
      </c>
      <c r="I160" s="31">
        <f>E160/'POPULAÇÃO ATENDIDA SAA'!E160</f>
        <v>70.4685128983308</v>
      </c>
      <c r="J160" s="31">
        <f>F160/'POPULAÇÃO ATENDIDA SAA'!F160</f>
        <v>76.066388467374807</v>
      </c>
      <c r="K160" s="31">
        <f>G160/'POPULAÇÃO ATENDIDA SAA'!G160</f>
        <v>75.109681335356612</v>
      </c>
      <c r="L160" s="34"/>
      <c r="M160" s="31">
        <f>$K160*'POPULAÇÃO ATENDIDA SAA'!X160</f>
        <v>200110.43200000003</v>
      </c>
      <c r="N160" s="31">
        <f>$K160*'POPULAÇÃO ATENDIDA SAA'!Y160</f>
        <v>202161.03360000002</v>
      </c>
      <c r="O160" s="31">
        <f>$K160*'POPULAÇÃO ATENDIDA SAA'!Z160</f>
        <v>204140.92480000004</v>
      </c>
      <c r="P160" s="31">
        <f>$K160*'POPULAÇÃO ATENDIDA SAA'!AA160</f>
        <v>206050.10560000004</v>
      </c>
    </row>
    <row r="161" spans="1:16" x14ac:dyDescent="0.25">
      <c r="A161" s="1">
        <v>156</v>
      </c>
      <c r="B161" t="s">
        <v>382</v>
      </c>
      <c r="C161" s="14" t="s">
        <v>463</v>
      </c>
      <c r="D161" s="14" t="s">
        <v>459</v>
      </c>
      <c r="E161" s="5">
        <v>493859.83999999997</v>
      </c>
      <c r="F161" s="5">
        <v>502438.83999999997</v>
      </c>
      <c r="G161" s="5">
        <v>516924.23000000004</v>
      </c>
      <c r="I161" s="31">
        <f>E161/'POPULAÇÃO ATENDIDA SAA'!E161</f>
        <v>80.057538476781389</v>
      </c>
      <c r="J161" s="31">
        <f>F161/'POPULAÇÃO ATENDIDA SAA'!F161</f>
        <v>80.189271632543949</v>
      </c>
      <c r="K161" s="31">
        <f>G161/'POPULAÇÃO ATENDIDA SAA'!G161</f>
        <v>81.225894116662673</v>
      </c>
      <c r="L161" s="34"/>
      <c r="M161" s="31">
        <f>$K161*'POPULAÇÃO ATENDIDA SAA'!X161</f>
        <v>522462.99913641455</v>
      </c>
      <c r="N161" s="31">
        <f>$K161*'POPULAÇÃO ATENDIDA SAA'!Y161</f>
        <v>527836.43188069726</v>
      </c>
      <c r="O161" s="31">
        <f>$K161*'POPULAÇÃO ATENDIDA SAA'!Z161</f>
        <v>533044.52823284827</v>
      </c>
      <c r="P161" s="31">
        <f>$K161*'POPULAÇÃO ATENDIDA SAA'!AA161</f>
        <v>538087.28819286742</v>
      </c>
    </row>
    <row r="162" spans="1:16" x14ac:dyDescent="0.25">
      <c r="A162" s="1">
        <v>157</v>
      </c>
      <c r="B162" t="s">
        <v>383</v>
      </c>
      <c r="C162" s="14" t="s">
        <v>463</v>
      </c>
      <c r="D162" s="14" t="s">
        <v>459</v>
      </c>
      <c r="E162" s="5">
        <v>1834581.72</v>
      </c>
      <c r="F162" s="5">
        <v>2052156.3900000001</v>
      </c>
      <c r="G162" s="5">
        <v>2040012.4000000001</v>
      </c>
      <c r="I162" s="31">
        <f>E162/'POPULAÇÃO ATENDIDA SAA'!E162</f>
        <v>109.53075942558861</v>
      </c>
      <c r="J162" s="31">
        <f>F162/'POPULAÇÃO ATENDIDA SAA'!F162</f>
        <v>120.60311666891087</v>
      </c>
      <c r="K162" s="31">
        <f>G162/'POPULAÇÃO ATENDIDA SAA'!G162</f>
        <v>118.01302014696201</v>
      </c>
      <c r="L162" s="34"/>
      <c r="M162" s="31">
        <f>$K162*'POPULAÇÃO ATENDIDA SAA'!X162</f>
        <v>2061794.9925398631</v>
      </c>
      <c r="N162" s="31">
        <f>$K162*'POPULAÇÃO ATENDIDA SAA'!Y162</f>
        <v>2082996.7159453302</v>
      </c>
      <c r="O162" s="31">
        <f>$K162*'POPULAÇÃO ATENDIDA SAA'!Z162</f>
        <v>2103617.5702164005</v>
      </c>
      <c r="P162" s="31">
        <f>$K162*'POPULAÇÃO ATENDIDA SAA'!AA162</f>
        <v>2123367.1207858766</v>
      </c>
    </row>
    <row r="163" spans="1:16" x14ac:dyDescent="0.25">
      <c r="A163" s="1">
        <v>158</v>
      </c>
      <c r="B163" t="s">
        <v>384</v>
      </c>
      <c r="C163" s="14" t="s">
        <v>464</v>
      </c>
      <c r="D163" s="14" t="s">
        <v>460</v>
      </c>
      <c r="E163" s="5">
        <v>169229.7</v>
      </c>
      <c r="F163" s="5">
        <v>164474</v>
      </c>
      <c r="G163" s="5">
        <v>153986</v>
      </c>
      <c r="I163" s="31">
        <f>E163/'POPULAÇÃO ATENDIDA SAA'!E163</f>
        <v>73.763327700931228</v>
      </c>
      <c r="J163" s="31">
        <f>F163/'POPULAÇÃO ATENDIDA SAA'!F163</f>
        <v>71.547334542710686</v>
      </c>
      <c r="K163" s="31">
        <f>G163/'POPULAÇÃO ATENDIDA SAA'!G163</f>
        <v>66.851279801775746</v>
      </c>
      <c r="L163" s="34"/>
      <c r="M163" s="31">
        <f>$K163*'POPULAÇÃO ATENDIDA SAA'!X163</f>
        <v>155639.02890173407</v>
      </c>
      <c r="N163" s="31">
        <f>$K163*'POPULAÇÃO ATENDIDA SAA'!Y163</f>
        <v>157228.47976878608</v>
      </c>
      <c r="O163" s="31">
        <f>$K163*'POPULAÇÃO ATENDIDA SAA'!Z163</f>
        <v>158817.93063583813</v>
      </c>
      <c r="P163" s="31">
        <f>$K163*'POPULAÇÃO ATENDIDA SAA'!AA163</f>
        <v>160280.22543352595</v>
      </c>
    </row>
    <row r="164" spans="1:16" x14ac:dyDescent="0.25">
      <c r="A164" s="1">
        <v>159</v>
      </c>
      <c r="B164" t="s">
        <v>385</v>
      </c>
      <c r="C164" s="14" t="s">
        <v>463</v>
      </c>
      <c r="D164" s="14" t="s">
        <v>460</v>
      </c>
      <c r="E164" s="5">
        <v>1572382</v>
      </c>
      <c r="F164" s="5">
        <v>1753676</v>
      </c>
      <c r="G164" s="5">
        <v>1752575</v>
      </c>
      <c r="I164" s="31">
        <f>E164/'POPULAÇÃO ATENDIDA SAA'!E164</f>
        <v>63.084621172633604</v>
      </c>
      <c r="J164" s="31">
        <f>F164/'POPULAÇÃO ATENDIDA SAA'!F164</f>
        <v>69.202529825299635</v>
      </c>
      <c r="K164" s="31">
        <f>G164/'POPULAÇÃO ATENDIDA SAA'!G164</f>
        <v>68.02309694598641</v>
      </c>
      <c r="L164" s="34"/>
      <c r="M164" s="31">
        <f>$K164*'POPULAÇÃO ATENDIDA SAA'!X164</f>
        <v>1771360.0436681223</v>
      </c>
      <c r="N164" s="31">
        <f>$K164*'POPULAÇÃO ATENDIDA SAA'!Y164</f>
        <v>1789588.4934497818</v>
      </c>
      <c r="O164" s="31">
        <f>$K164*'POPULAÇÃO ATENDIDA SAA'!Z164</f>
        <v>1807260.3493449783</v>
      </c>
      <c r="P164" s="31">
        <f>$K164*'POPULAÇÃO ATENDIDA SAA'!AA164</f>
        <v>1824306.0371179038</v>
      </c>
    </row>
    <row r="165" spans="1:16" x14ac:dyDescent="0.25">
      <c r="A165" s="1">
        <v>160</v>
      </c>
      <c r="B165" t="s">
        <v>386</v>
      </c>
      <c r="C165" s="14" t="s">
        <v>463</v>
      </c>
      <c r="D165" s="14" t="s">
        <v>459</v>
      </c>
      <c r="E165" s="5">
        <v>171002.44999999998</v>
      </c>
      <c r="F165" s="5">
        <v>179810.41999999998</v>
      </c>
      <c r="G165" s="5">
        <v>196651</v>
      </c>
      <c r="I165" s="31">
        <f>E165/'POPULAÇÃO ATENDIDA SAA'!E165</f>
        <v>73.671082114895</v>
      </c>
      <c r="J165" s="31">
        <f>F165/'POPULAÇÃO ATENDIDA SAA'!F165</f>
        <v>77.334252688833118</v>
      </c>
      <c r="K165" s="31">
        <f>G165/'POPULAÇÃO ATENDIDA SAA'!G165</f>
        <v>84.43364504568089</v>
      </c>
      <c r="L165" s="34"/>
      <c r="M165" s="31">
        <f>$K165*'POPULAÇÃO ATENDIDA SAA'!X165</f>
        <v>198735.35629841013</v>
      </c>
      <c r="N165" s="31">
        <f>$K165*'POPULAÇÃO ATENDIDA SAA'!Y165</f>
        <v>200819.71259682023</v>
      </c>
      <c r="O165" s="31">
        <f>$K165*'POPULAÇÃO ATENDIDA SAA'!Z165</f>
        <v>202743.73379535266</v>
      </c>
      <c r="P165" s="31">
        <f>$K165*'POPULAÇÃO ATENDIDA SAA'!AA165</f>
        <v>204667.75499388506</v>
      </c>
    </row>
    <row r="166" spans="1:16" x14ac:dyDescent="0.25">
      <c r="A166" s="1">
        <v>161</v>
      </c>
      <c r="B166" t="s">
        <v>387</v>
      </c>
      <c r="C166" s="14" t="s">
        <v>463</v>
      </c>
      <c r="D166" s="14" t="s">
        <v>460</v>
      </c>
      <c r="E166" s="5">
        <v>223907</v>
      </c>
      <c r="F166" s="5">
        <v>236521</v>
      </c>
      <c r="G166" s="5">
        <v>234425</v>
      </c>
      <c r="I166" s="31">
        <f>E166/'POPULAÇÃO ATENDIDA SAA'!E166</f>
        <v>80.158697086352873</v>
      </c>
      <c r="J166" s="31">
        <f>F166/'POPULAÇÃO ATENDIDA SAA'!F166</f>
        <v>84.606821222629208</v>
      </c>
      <c r="K166" s="31">
        <f>G166/'POPULAÇÃO ATENDIDA SAA'!G166</f>
        <v>83.790021865648242</v>
      </c>
      <c r="L166" s="34"/>
      <c r="M166" s="31">
        <f>$K166*'POPULAÇÃO ATENDIDA SAA'!X166</f>
        <v>236880.12668918917</v>
      </c>
      <c r="N166" s="31">
        <f>$K166*'POPULAÇÃO ATENDIDA SAA'!Y166</f>
        <v>239335.25337837837</v>
      </c>
      <c r="O166" s="31">
        <f>$K166*'POPULAÇÃO ATENDIDA SAA'!Z166</f>
        <v>241711.1824324324</v>
      </c>
      <c r="P166" s="31">
        <f>$K166*'POPULAÇÃO ATENDIDA SAA'!AA166</f>
        <v>244007.9138513513</v>
      </c>
    </row>
    <row r="167" spans="1:16" x14ac:dyDescent="0.25">
      <c r="A167" s="1">
        <v>162</v>
      </c>
      <c r="B167" t="s">
        <v>388</v>
      </c>
      <c r="C167" s="14" t="s">
        <v>463</v>
      </c>
      <c r="D167" s="14" t="s">
        <v>460</v>
      </c>
      <c r="E167" s="5">
        <v>692109</v>
      </c>
      <c r="F167" s="5">
        <v>725530.70000000007</v>
      </c>
      <c r="G167" s="5">
        <v>722500.06</v>
      </c>
      <c r="I167" s="31">
        <f>E167/'POPULAÇÃO ATENDIDA SAA'!E167</f>
        <v>83.335481613278333</v>
      </c>
      <c r="J167" s="31">
        <f>F167/'POPULAÇÃO ATENDIDA SAA'!F167</f>
        <v>87.272450173509071</v>
      </c>
      <c r="K167" s="31">
        <f>G167/'POPULAÇÃO ATENDIDA SAA'!G167</f>
        <v>86.821080238245202</v>
      </c>
      <c r="L167" s="34"/>
      <c r="M167" s="31">
        <f>$K167*'POPULAÇÃO ATENDIDA SAA'!X167</f>
        <v>730222.0617782831</v>
      </c>
      <c r="N167" s="31">
        <f>$K167*'POPULAÇÃO ATENDIDA SAA'!Y167</f>
        <v>737697.61669130193</v>
      </c>
      <c r="O167" s="31">
        <f>$K167*'POPULAÇÃO ATENDIDA SAA'!Z167</f>
        <v>745008.87369414454</v>
      </c>
      <c r="P167" s="31">
        <f>$K167*'POPULAÇÃO ATENDIDA SAA'!AA167</f>
        <v>752073.68383172271</v>
      </c>
    </row>
    <row r="168" spans="1:16" x14ac:dyDescent="0.25">
      <c r="A168" s="1">
        <v>163</v>
      </c>
      <c r="B168" t="s">
        <v>389</v>
      </c>
      <c r="C168" s="14" t="s">
        <v>463</v>
      </c>
      <c r="D168" s="14" t="s">
        <v>460</v>
      </c>
      <c r="E168" s="5">
        <v>172124</v>
      </c>
      <c r="F168" s="5">
        <v>188787</v>
      </c>
      <c r="G168" s="5">
        <v>183578</v>
      </c>
      <c r="I168" s="31">
        <f>E168/'POPULAÇÃO ATENDIDA SAA'!E168</f>
        <v>84.676368605593368</v>
      </c>
      <c r="J168" s="31">
        <f>F168/'POPULAÇÃO ATENDIDA SAA'!F168</f>
        <v>92.45766758494031</v>
      </c>
      <c r="K168" s="31">
        <f>G168/'POPULAÇÃO ATENDIDA SAA'!G168</f>
        <v>89.503815435446796</v>
      </c>
      <c r="L168" s="34"/>
      <c r="M168" s="31">
        <f>$K168*'POPULAÇÃO ATENDIDA SAA'!X168</f>
        <v>185560.29765258211</v>
      </c>
      <c r="N168" s="31">
        <f>$K168*'POPULAÇÃO ATENDIDA SAA'!Y168</f>
        <v>187456.40845070421</v>
      </c>
      <c r="O168" s="31">
        <f>$K168*'POPULAÇÃO ATENDIDA SAA'!Z168</f>
        <v>189352.51924882628</v>
      </c>
      <c r="P168" s="31">
        <f>$K168*'POPULAÇÃO ATENDIDA SAA'!AA168</f>
        <v>191076.25633802812</v>
      </c>
    </row>
    <row r="169" spans="1:16" x14ac:dyDescent="0.25">
      <c r="A169" s="1">
        <v>164</v>
      </c>
      <c r="B169" t="s">
        <v>390</v>
      </c>
      <c r="C169" s="14" t="s">
        <v>463</v>
      </c>
      <c r="D169" s="14" t="s">
        <v>458</v>
      </c>
      <c r="E169" s="5">
        <v>462210</v>
      </c>
      <c r="F169" s="5">
        <v>514069</v>
      </c>
      <c r="G169" s="5">
        <v>484804.99</v>
      </c>
      <c r="I169" s="31">
        <f>E169/'POPULAÇÃO ATENDIDA SAA'!E169</f>
        <v>67.426695842450769</v>
      </c>
      <c r="J169" s="31">
        <f>F169/'POPULAÇÃO ATENDIDA SAA'!F169</f>
        <v>74.991830780452219</v>
      </c>
      <c r="K169" s="31">
        <f>G169/'POPULAÇÃO ATENDIDA SAA'!G169</f>
        <v>70.722828592268414</v>
      </c>
      <c r="L169" s="34"/>
      <c r="M169" s="31">
        <f>$K169*'POPULAÇÃO ATENDIDA SAA'!X169</f>
        <v>489998.61576843844</v>
      </c>
      <c r="N169" s="31">
        <f>$K169*'POPULAÇÃO ATENDIDA SAA'!Y169</f>
        <v>495059.07164537837</v>
      </c>
      <c r="O169" s="31">
        <f>$K169*'POPULAÇÃO ATENDIDA SAA'!Z169</f>
        <v>499919.77268507064</v>
      </c>
      <c r="P169" s="31">
        <f>$K169*'POPULAÇÃO ATENDIDA SAA'!AA169</f>
        <v>504647.30383326451</v>
      </c>
    </row>
    <row r="170" spans="1:16" x14ac:dyDescent="0.25">
      <c r="A170" s="1">
        <v>165</v>
      </c>
      <c r="B170" t="s">
        <v>391</v>
      </c>
      <c r="C170" s="14" t="s">
        <v>463</v>
      </c>
      <c r="D170" s="14" t="s">
        <v>458</v>
      </c>
      <c r="E170" s="5">
        <v>96908</v>
      </c>
      <c r="F170" s="5">
        <v>88114</v>
      </c>
      <c r="G170" s="5">
        <v>92363</v>
      </c>
      <c r="I170" s="31">
        <f>E170/'POPULAÇÃO ATENDIDA SAA'!E170</f>
        <v>88.50045662100456</v>
      </c>
      <c r="J170" s="31">
        <f>F170/'POPULAÇÃO ATENDIDA SAA'!F170</f>
        <v>80.469406392694069</v>
      </c>
      <c r="K170" s="31">
        <f>G170/'POPULAÇÃO ATENDIDA SAA'!G170</f>
        <v>84.349771689497715</v>
      </c>
      <c r="L170" s="34"/>
      <c r="M170" s="31">
        <f>$K170*'POPULAÇÃO ATENDIDA SAA'!X170</f>
        <v>93395.432502149604</v>
      </c>
      <c r="N170" s="31">
        <f>$K170*'POPULAÇÃO ATENDIDA SAA'!Y170</f>
        <v>94348.44711951846</v>
      </c>
      <c r="O170" s="31">
        <f>$K170*'POPULAÇÃO ATENDIDA SAA'!Z170</f>
        <v>95222.043852106595</v>
      </c>
      <c r="P170" s="31">
        <f>$K170*'POPULAÇÃO ATENDIDA SAA'!AA170</f>
        <v>96175.058469475451</v>
      </c>
    </row>
    <row r="171" spans="1:16" x14ac:dyDescent="0.25">
      <c r="A171" s="1">
        <v>166</v>
      </c>
      <c r="B171" t="s">
        <v>392</v>
      </c>
      <c r="C171" s="14" t="s">
        <v>465</v>
      </c>
      <c r="D171" s="14" t="s">
        <v>458</v>
      </c>
      <c r="E171" s="5">
        <v>1297389</v>
      </c>
      <c r="F171" s="5">
        <v>1351582.57</v>
      </c>
      <c r="G171" s="5">
        <v>1396860</v>
      </c>
      <c r="I171" s="31">
        <f>E171/'POPULAÇÃO ATENDIDA SAA'!E171</f>
        <v>70.383642767835752</v>
      </c>
      <c r="J171" s="31">
        <f>F171/'POPULAÇÃO ATENDIDA SAA'!F171</f>
        <v>73.162698211231785</v>
      </c>
      <c r="K171" s="31">
        <f>G171/'POPULAÇÃO ATENDIDA SAA'!G171</f>
        <v>75.447631452034074</v>
      </c>
      <c r="L171" s="34"/>
      <c r="M171" s="31">
        <f>$K171*'POPULAÇÃO ATENDIDA SAA'!X171</f>
        <v>1411798.1429305915</v>
      </c>
      <c r="N171" s="31">
        <f>$K171*'POPULAÇÃO ATENDIDA SAA'!Y171</f>
        <v>1426377.1958868897</v>
      </c>
      <c r="O171" s="31">
        <f>$K171*'POPULAÇÃO ATENDIDA SAA'!Z171</f>
        <v>1440453.5228791777</v>
      </c>
      <c r="P171" s="31">
        <f>$K171*'POPULAÇÃO ATENDIDA SAA'!AA171</f>
        <v>1454027.123907455</v>
      </c>
    </row>
    <row r="172" spans="1:16" x14ac:dyDescent="0.25">
      <c r="A172" s="1">
        <v>167</v>
      </c>
      <c r="B172" t="s">
        <v>393</v>
      </c>
      <c r="C172" s="14" t="s">
        <v>464</v>
      </c>
      <c r="D172" s="14" t="s">
        <v>460</v>
      </c>
      <c r="E172" s="5">
        <v>764832</v>
      </c>
      <c r="F172" s="5">
        <v>768558</v>
      </c>
      <c r="G172" s="5">
        <v>795163.09</v>
      </c>
      <c r="I172" s="31">
        <f>E172/'POPULAÇÃO ATENDIDA SAA'!E172</f>
        <v>86.197678350050722</v>
      </c>
      <c r="J172" s="31">
        <f>F172/'POPULAÇÃO ATENDIDA SAA'!F172</f>
        <v>86.617603967091171</v>
      </c>
      <c r="K172" s="31">
        <f>G172/'POPULAÇÃO ATENDIDA SAA'!G172</f>
        <v>89.616036289868134</v>
      </c>
      <c r="L172" s="34"/>
      <c r="M172" s="31">
        <f>$K172*'POPULAÇÃO ATENDIDA SAA'!X172</f>
        <v>803685.10528968589</v>
      </c>
      <c r="N172" s="31">
        <f>$K172*'POPULAÇÃO ATENDIDA SAA'!Y172</f>
        <v>811953.99141235161</v>
      </c>
      <c r="O172" s="31">
        <f>$K172*'POPULAÇÃO ATENDIDA SAA'!Z172</f>
        <v>819969.74836799677</v>
      </c>
      <c r="P172" s="31">
        <f>$K172*'POPULAÇÃO ATENDIDA SAA'!AA172</f>
        <v>827732.3761566215</v>
      </c>
    </row>
    <row r="173" spans="1:16" x14ac:dyDescent="0.25">
      <c r="A173" s="1">
        <v>168</v>
      </c>
      <c r="B173" t="s">
        <v>394</v>
      </c>
      <c r="C173" s="14" t="s">
        <v>465</v>
      </c>
      <c r="D173" s="14" t="s">
        <v>458</v>
      </c>
      <c r="E173" s="5">
        <v>2312969.6100000003</v>
      </c>
      <c r="F173" s="5">
        <v>2425925.12</v>
      </c>
      <c r="G173" s="5">
        <v>2568441.0299999998</v>
      </c>
      <c r="I173" s="31">
        <f>E173/'POPULAÇÃO ATENDIDA SAA'!E173</f>
        <v>133.72977515104049</v>
      </c>
      <c r="J173" s="31">
        <f>F173/'POPULAÇÃO ATENDIDA SAA'!F173</f>
        <v>139.57775941219404</v>
      </c>
      <c r="K173" s="31">
        <f>G173/'POPULAÇÃO ATENDIDA SAA'!G173</f>
        <v>146.84572178336123</v>
      </c>
      <c r="L173" s="34"/>
      <c r="M173" s="31">
        <f>$K173*'POPULAÇÃO ATENDIDA SAA'!X173</f>
        <v>2596011.5463960143</v>
      </c>
      <c r="N173" s="31">
        <f>$K173*'POPULAÇÃO ATENDIDA SAA'!Y173</f>
        <v>2622733.7392106135</v>
      </c>
      <c r="O173" s="31">
        <f>$K173*'POPULAÇÃO ATENDIDA SAA'!Z173</f>
        <v>2648607.6084437962</v>
      </c>
      <c r="P173" s="31">
        <f>$K173*'POPULAÇÃO ATENDIDA SAA'!AA173</f>
        <v>2673633.1540955631</v>
      </c>
    </row>
    <row r="174" spans="1:16" x14ac:dyDescent="0.25">
      <c r="A174" s="1">
        <v>169</v>
      </c>
      <c r="B174" t="s">
        <v>395</v>
      </c>
      <c r="C174" s="14" t="s">
        <v>463</v>
      </c>
      <c r="D174" s="14" t="s">
        <v>459</v>
      </c>
      <c r="E174" s="5">
        <v>2410562</v>
      </c>
      <c r="F174" s="5">
        <v>2464698</v>
      </c>
      <c r="G174" s="5">
        <v>2450484.7000000002</v>
      </c>
      <c r="I174" s="31">
        <f>E174/'POPULAÇÃO ATENDIDA SAA'!E174</f>
        <v>78.529203857429891</v>
      </c>
      <c r="J174" s="31">
        <f>F174/'POPULAÇÃO ATENDIDA SAA'!F174</f>
        <v>79.726739975647405</v>
      </c>
      <c r="K174" s="31">
        <f>G174/'POPULAÇÃO ATENDIDA SAA'!G174</f>
        <v>78.70814779724229</v>
      </c>
      <c r="L174" s="34"/>
      <c r="M174" s="31">
        <f>$K174*'POPULAÇÃO ATENDIDA SAA'!X174</f>
        <v>2476740.7157711708</v>
      </c>
      <c r="N174" s="31">
        <f>$K174*'POPULAÇÃO ATENDIDA SAA'!Y174</f>
        <v>2502229.0117829507</v>
      </c>
      <c r="O174" s="31">
        <f>$K174*'POPULAÇÃO ATENDIDA SAA'!Z174</f>
        <v>2526872.8160594003</v>
      </c>
      <c r="P174" s="31">
        <f>$K174*'POPULAÇÃO ATENDIDA SAA'!AA174</f>
        <v>2550748.9005764597</v>
      </c>
    </row>
    <row r="175" spans="1:16" x14ac:dyDescent="0.25">
      <c r="A175" s="1">
        <v>170</v>
      </c>
      <c r="B175" t="s">
        <v>396</v>
      </c>
      <c r="C175" s="14" t="s">
        <v>463</v>
      </c>
      <c r="D175" s="14" t="s">
        <v>459</v>
      </c>
      <c r="E175" s="5">
        <v>6739005</v>
      </c>
      <c r="F175" s="5">
        <v>6552808</v>
      </c>
      <c r="G175" s="5">
        <v>6662203</v>
      </c>
      <c r="I175" s="31">
        <f>E175/'POPULAÇÃO ATENDIDA SAA'!E175</f>
        <v>75.894504990998684</v>
      </c>
      <c r="J175" s="31">
        <f>F175/'POPULAÇÃO ATENDIDA SAA'!F175</f>
        <v>73.226393115509836</v>
      </c>
      <c r="K175" s="31">
        <f>G175/'POPULAÇÃO ATENDIDA SAA'!G175</f>
        <v>73.872654943579917</v>
      </c>
      <c r="L175" s="34"/>
      <c r="M175" s="31">
        <f>$K175*'POPULAÇÃO ATENDIDA SAA'!X175</f>
        <v>6733715.1912695225</v>
      </c>
      <c r="N175" s="31">
        <f>$K175*'POPULAÇÃO ATENDIDA SAA'!Y175</f>
        <v>6802985.8477267548</v>
      </c>
      <c r="O175" s="31">
        <f>$K175*'POPULAÇÃO ATENDIDA SAA'!Z175</f>
        <v>6870087.2769462876</v>
      </c>
      <c r="P175" s="31">
        <f>$K175*'POPULAÇÃO ATENDIDA SAA'!AA175</f>
        <v>6934874.8637789395</v>
      </c>
    </row>
    <row r="176" spans="1:16" x14ac:dyDescent="0.25">
      <c r="A176" s="1">
        <v>171</v>
      </c>
      <c r="B176" t="s">
        <v>397</v>
      </c>
      <c r="C176" s="14" t="s">
        <v>464</v>
      </c>
      <c r="D176" s="14" t="s">
        <v>460</v>
      </c>
      <c r="E176" s="5">
        <v>1141156.8600000001</v>
      </c>
      <c r="F176" s="5">
        <v>1133716</v>
      </c>
      <c r="G176" s="5">
        <v>1113078</v>
      </c>
      <c r="I176" s="31">
        <f>E176/'POPULAÇÃO ATENDIDA SAA'!E176</f>
        <v>76.564901119891232</v>
      </c>
      <c r="J176" s="31">
        <f>F176/'POPULAÇÃO ATENDIDA SAA'!F176</f>
        <v>75.823029580255124</v>
      </c>
      <c r="K176" s="31">
        <f>G176/'POPULAÇÃO ATENDIDA SAA'!G176</f>
        <v>74.20530141391194</v>
      </c>
      <c r="L176" s="34"/>
      <c r="M176" s="31">
        <f>$K176*'POPULAÇÃO ATENDIDA SAA'!X176</f>
        <v>1125075.5879839277</v>
      </c>
      <c r="N176" s="31">
        <f>$K176*'POPULAÇÃO ATENDIDA SAA'!Y176</f>
        <v>1136647.2260986033</v>
      </c>
      <c r="O176" s="31">
        <f>$K176*'POPULAÇÃO ATENDIDA SAA'!Z176</f>
        <v>1147792.9143440269</v>
      </c>
      <c r="P176" s="31">
        <f>$K176*'POPULAÇÃO ATENDIDA SAA'!AA176</f>
        <v>1158654.6360099495</v>
      </c>
    </row>
    <row r="177" spans="1:16" x14ac:dyDescent="0.25">
      <c r="A177" s="1">
        <v>172</v>
      </c>
      <c r="B177" t="s">
        <v>398</v>
      </c>
      <c r="C177" s="14" t="s">
        <v>463</v>
      </c>
      <c r="D177" s="14" t="s">
        <v>458</v>
      </c>
      <c r="E177" s="5">
        <v>2645786</v>
      </c>
      <c r="F177" s="5">
        <v>2680744</v>
      </c>
      <c r="G177" s="5">
        <v>2787355</v>
      </c>
      <c r="I177" s="31">
        <f>E177/'POPULAÇÃO ATENDIDA SAA'!E177</f>
        <v>66.9620224289947</v>
      </c>
      <c r="J177" s="31">
        <f>F177/'POPULAÇÃO ATENDIDA SAA'!F177</f>
        <v>67.472864773092411</v>
      </c>
      <c r="K177" s="31">
        <f>G177/'POPULAÇÃO ATENDIDA SAA'!G177</f>
        <v>69.774897225617011</v>
      </c>
      <c r="L177" s="34"/>
      <c r="M177" s="31">
        <f>$K177*'POPULAÇÃO ATENDIDA SAA'!X177</f>
        <v>2817267.8808643315</v>
      </c>
      <c r="N177" s="31">
        <f>$K177*'POPULAÇÃO ATENDIDA SAA'!Y177</f>
        <v>2846237.5627824902</v>
      </c>
      <c r="O177" s="31">
        <f>$K177*'POPULAÇÃO ATENDIDA SAA'!Z177</f>
        <v>2874331.4171077749</v>
      </c>
      <c r="P177" s="31">
        <f>$K177*'POPULAÇÃO ATENDIDA SAA'!AA177</f>
        <v>2901414.7011335893</v>
      </c>
    </row>
    <row r="178" spans="1:16" x14ac:dyDescent="0.25">
      <c r="A178" s="1">
        <v>173</v>
      </c>
      <c r="B178" t="s">
        <v>399</v>
      </c>
      <c r="C178" s="14" t="s">
        <v>464</v>
      </c>
      <c r="D178" s="14" t="s">
        <v>460</v>
      </c>
      <c r="E178" s="5">
        <v>305840</v>
      </c>
      <c r="F178" s="5">
        <v>311770</v>
      </c>
      <c r="G178" s="5">
        <v>305050</v>
      </c>
      <c r="I178" s="31">
        <f>E178/'POPULAÇÃO ATENDIDA SAA'!E178</f>
        <v>86.381859222085382</v>
      </c>
      <c r="J178" s="31">
        <f>F178/'POPULAÇÃO ATENDIDA SAA'!F178</f>
        <v>87.046990660980569</v>
      </c>
      <c r="K178" s="31">
        <f>G178/'POPULAÇÃO ATENDIDA SAA'!G178</f>
        <v>84.194099899383843</v>
      </c>
      <c r="L178" s="34"/>
      <c r="M178" s="31">
        <f>$K178*'POPULAÇÃO ATENDIDA SAA'!X178</f>
        <v>308324.69033856317</v>
      </c>
      <c r="N178" s="31">
        <f>$K178*'POPULAÇÃO ATENDIDA SAA'!Y178</f>
        <v>311431.44783925131</v>
      </c>
      <c r="O178" s="31">
        <f>$K178*'POPULAÇÃO ATENDIDA SAA'!Z178</f>
        <v>314538.20533993945</v>
      </c>
      <c r="P178" s="31">
        <f>$K178*'POPULAÇÃO ATENDIDA SAA'!AA178</f>
        <v>317477.03000275261</v>
      </c>
    </row>
    <row r="179" spans="1:16" x14ac:dyDescent="0.25">
      <c r="A179" s="1">
        <v>174</v>
      </c>
      <c r="B179" t="s">
        <v>400</v>
      </c>
      <c r="C179" s="14" t="s">
        <v>464</v>
      </c>
      <c r="D179" s="14" t="s">
        <v>460</v>
      </c>
      <c r="E179" s="5">
        <v>219779</v>
      </c>
      <c r="F179" s="5">
        <v>227821</v>
      </c>
      <c r="G179" s="5">
        <v>240210</v>
      </c>
      <c r="I179" s="31">
        <f>E179/'POPULAÇÃO ATENDIDA SAA'!E179</f>
        <v>65.600296333927261</v>
      </c>
      <c r="J179" s="31">
        <f>F179/'POPULAÇÃO ATENDIDA SAA'!F179</f>
        <v>67.763525548658478</v>
      </c>
      <c r="K179" s="31">
        <f>G179/'POPULAÇÃO ATENDIDA SAA'!G179</f>
        <v>71.199336385786395</v>
      </c>
      <c r="L179" s="34"/>
      <c r="M179" s="31">
        <f>$K179*'POPULAÇÃO ATENDIDA SAA'!X179</f>
        <v>242802.43964782727</v>
      </c>
      <c r="N179" s="31">
        <f>$K179*'POPULAÇÃO ATENDIDA SAA'!Y179</f>
        <v>245326.65719965912</v>
      </c>
      <c r="O179" s="31">
        <f>$K179*'POPULAÇÃO ATENDIDA SAA'!Z179</f>
        <v>247714.43055950003</v>
      </c>
      <c r="P179" s="31">
        <f>$K179*'POPULAÇÃO ATENDIDA SAA'!AA179</f>
        <v>250033.98182334553</v>
      </c>
    </row>
    <row r="180" spans="1:16" x14ac:dyDescent="0.25">
      <c r="A180" s="1">
        <v>175</v>
      </c>
      <c r="B180" t="s">
        <v>401</v>
      </c>
      <c r="C180" s="14" t="s">
        <v>463</v>
      </c>
      <c r="D180" s="14" t="s">
        <v>459</v>
      </c>
      <c r="E180" s="5">
        <v>2019595</v>
      </c>
      <c r="F180" s="5">
        <v>2110154</v>
      </c>
      <c r="G180" s="5">
        <v>2212174</v>
      </c>
      <c r="I180" s="31">
        <f>E180/'POPULAÇÃO ATENDIDA SAA'!E180</f>
        <v>68.724318322901425</v>
      </c>
      <c r="J180" s="31">
        <f>F180/'POPULAÇÃO ATENDIDA SAA'!F180</f>
        <v>70.905430030461744</v>
      </c>
      <c r="K180" s="31">
        <f>G180/'POPULAÇÃO ATENDIDA SAA'!G180</f>
        <v>73.401311138947435</v>
      </c>
      <c r="L180" s="34"/>
      <c r="M180" s="31">
        <f>$K180*'POPULAÇÃO ATENDIDA SAA'!X180</f>
        <v>2235876.1271753237</v>
      </c>
      <c r="N180" s="31">
        <f>$K180*'POPULAÇÃO ATENDIDA SAA'!Y180</f>
        <v>2258915.7725351877</v>
      </c>
      <c r="O180" s="31">
        <f>$K180*'POPULAÇÃO ATENDIDA SAA'!Z180</f>
        <v>2281145.7178983795</v>
      </c>
      <c r="P180" s="31">
        <f>$K180*'POPULAÇÃO ATENDIDA SAA'!AA180</f>
        <v>2302713.1814461118</v>
      </c>
    </row>
    <row r="181" spans="1:16" x14ac:dyDescent="0.25">
      <c r="A181" s="1">
        <v>176</v>
      </c>
      <c r="B181" t="s">
        <v>402</v>
      </c>
      <c r="C181" s="14" t="s">
        <v>465</v>
      </c>
      <c r="D181" s="14" t="s">
        <v>458</v>
      </c>
      <c r="E181" s="5">
        <v>188770</v>
      </c>
      <c r="F181" s="5">
        <v>202347</v>
      </c>
      <c r="G181" s="5">
        <v>229480</v>
      </c>
      <c r="I181" s="31">
        <f>E181/'POPULAÇÃO ATENDIDA SAA'!E181</f>
        <v>80.567648314127183</v>
      </c>
      <c r="J181" s="31">
        <f>F181/'POPULAÇÃO ATENDIDA SAA'!F181</f>
        <v>86.362355953905251</v>
      </c>
      <c r="K181" s="31">
        <f>G181/'POPULAÇÃO ATENDIDA SAA'!G181</f>
        <v>97.942808365343581</v>
      </c>
      <c r="L181" s="34"/>
      <c r="M181" s="31">
        <f>$K181*'POPULAÇÃO ATENDIDA SAA'!X181</f>
        <v>231877.13941341906</v>
      </c>
      <c r="N181" s="31">
        <f>$K181*'POPULAÇÃO ATENDIDA SAA'!Y181</f>
        <v>234274.2788268381</v>
      </c>
      <c r="O181" s="31">
        <f>$K181*'POPULAÇÃO ATENDIDA SAA'!Z181</f>
        <v>236579.22057051028</v>
      </c>
      <c r="P181" s="31">
        <f>$K181*'POPULAÇÃO ATENDIDA SAA'!AA181</f>
        <v>238791.96464443556</v>
      </c>
    </row>
    <row r="182" spans="1:16" x14ac:dyDescent="0.25">
      <c r="A182" s="1">
        <v>177</v>
      </c>
      <c r="B182" t="s">
        <v>403</v>
      </c>
      <c r="C182" s="14" t="s">
        <v>464</v>
      </c>
      <c r="D182" s="14" t="s">
        <v>460</v>
      </c>
      <c r="E182" s="5">
        <v>3017236</v>
      </c>
      <c r="F182" s="5">
        <v>3292593</v>
      </c>
      <c r="G182" s="5">
        <v>3107249</v>
      </c>
      <c r="I182" s="31">
        <f>E182/'POPULAÇÃO ATENDIDA SAA'!E182</f>
        <v>65.426199680616747</v>
      </c>
      <c r="J182" s="31">
        <f>F182/'POPULAÇÃO ATENDIDA SAA'!F182</f>
        <v>70.578373249836815</v>
      </c>
      <c r="K182" s="31">
        <f>G182/'POPULAÇÃO ATENDIDA SAA'!G182</f>
        <v>65.841668790280565</v>
      </c>
      <c r="L182" s="34"/>
      <c r="M182" s="31">
        <f>$K182*'POPULAÇÃO ATENDIDA SAA'!X182</f>
        <v>3140543.7680065939</v>
      </c>
      <c r="N182" s="31">
        <f>$K182*'POPULAÇÃO ATENDIDA SAA'!Y182</f>
        <v>3172919.1538591599</v>
      </c>
      <c r="O182" s="31">
        <f>$K182*'POPULAÇÃO ATENDIDA SAA'!Z182</f>
        <v>3204178.1470961198</v>
      </c>
      <c r="P182" s="31">
        <f>$K182*'POPULAÇÃO ATENDIDA SAA'!AA182</f>
        <v>3234386.4178713332</v>
      </c>
    </row>
    <row r="183" spans="1:16" x14ac:dyDescent="0.25">
      <c r="A183" s="1">
        <v>178</v>
      </c>
      <c r="B183" t="s">
        <v>404</v>
      </c>
      <c r="C183" s="14" t="s">
        <v>463</v>
      </c>
      <c r="D183" s="14" t="s">
        <v>458</v>
      </c>
      <c r="E183" s="5">
        <v>0</v>
      </c>
      <c r="F183" s="5">
        <v>0</v>
      </c>
      <c r="G183" s="5">
        <v>0</v>
      </c>
      <c r="I183" s="31">
        <f>E183/'POPULAÇÃO ATENDIDA SAA'!E183</f>
        <v>0</v>
      </c>
      <c r="J183" s="31">
        <f>F183/'POPULAÇÃO ATENDIDA SAA'!F183</f>
        <v>0</v>
      </c>
      <c r="K183" s="31">
        <f>G183/'POPULAÇÃO ATENDIDA SAA'!G183</f>
        <v>0</v>
      </c>
      <c r="L183" s="34"/>
      <c r="M183" s="31">
        <f>$K183*'POPULAÇÃO ATENDIDA SAA'!X183</f>
        <v>0</v>
      </c>
      <c r="N183" s="31">
        <f>$K183*'POPULAÇÃO ATENDIDA SAA'!Y183</f>
        <v>0</v>
      </c>
      <c r="O183" s="31">
        <f>$K183*'POPULAÇÃO ATENDIDA SAA'!Z183</f>
        <v>0</v>
      </c>
      <c r="P183" s="31">
        <f>$K183*'POPULAÇÃO ATENDIDA SAA'!AA183</f>
        <v>0</v>
      </c>
    </row>
    <row r="184" spans="1:16" x14ac:dyDescent="0.25">
      <c r="A184" s="1">
        <v>179</v>
      </c>
      <c r="B184" t="s">
        <v>405</v>
      </c>
      <c r="C184" s="14" t="s">
        <v>465</v>
      </c>
      <c r="D184" s="14" t="s">
        <v>458</v>
      </c>
      <c r="E184" s="5">
        <v>257083.4</v>
      </c>
      <c r="F184" s="5">
        <v>255263.91</v>
      </c>
      <c r="G184" s="5">
        <v>279711</v>
      </c>
      <c r="I184" s="31">
        <f>E184/'POPULAÇÃO ATENDIDA SAA'!E184</f>
        <v>58.011510940005344</v>
      </c>
      <c r="J184" s="31">
        <f>F184/'POPULAÇÃO ATENDIDA SAA'!F184</f>
        <v>57.360026242383043</v>
      </c>
      <c r="K184" s="31">
        <f>G184/'POPULAÇÃO ATENDIDA SAA'!G184</f>
        <v>62.590619406826718</v>
      </c>
      <c r="L184" s="34"/>
      <c r="M184" s="31">
        <f>$K184*'POPULAÇÃO ATENDIDA SAA'!X184</f>
        <v>282719.93932874349</v>
      </c>
      <c r="N184" s="31">
        <f>$K184*'POPULAÇÃO ATENDIDA SAA'!Y184</f>
        <v>285608.52108433732</v>
      </c>
      <c r="O184" s="31">
        <f>$K184*'POPULAÇÃO ATENDIDA SAA'!Z184</f>
        <v>288436.92405335623</v>
      </c>
      <c r="P184" s="31">
        <f>$K184*'POPULAÇÃO ATENDIDA SAA'!AA184</f>
        <v>291144.96944922535</v>
      </c>
    </row>
    <row r="185" spans="1:16" x14ac:dyDescent="0.25">
      <c r="A185" s="1">
        <v>180</v>
      </c>
      <c r="B185" t="s">
        <v>210</v>
      </c>
      <c r="C185" s="14" t="s">
        <v>464</v>
      </c>
      <c r="D185" s="14" t="s">
        <v>460</v>
      </c>
      <c r="E185" s="5">
        <v>14714075.92</v>
      </c>
      <c r="F185" s="5">
        <v>15214543.840000002</v>
      </c>
      <c r="G185" s="5">
        <v>15710119.299999999</v>
      </c>
      <c r="I185" s="31">
        <f>E185/'POPULAÇÃO ATENDIDA SAA'!E185</f>
        <v>63.319034063712259</v>
      </c>
      <c r="J185" s="31">
        <f>F185/'POPULAÇÃO ATENDIDA SAA'!F185</f>
        <v>64.019454405240538</v>
      </c>
      <c r="K185" s="31">
        <f>G185/'POPULAÇÃO ATENDIDA SAA'!G185</f>
        <v>64.642250891819799</v>
      </c>
      <c r="L185" s="34"/>
      <c r="M185" s="31">
        <f>$K185*'POPULAÇÃO ATENDIDA SAA'!X185</f>
        <v>15878696.837820265</v>
      </c>
      <c r="N185" s="31">
        <f>$K185*'POPULAÇÃO ATENDIDA SAA'!Y185</f>
        <v>16042031.859318987</v>
      </c>
      <c r="O185" s="31">
        <f>$K185*'POPULAÇÃO ATENDIDA SAA'!Z185</f>
        <v>16200192.449123703</v>
      </c>
      <c r="P185" s="31">
        <f>$K185*'POPULAÇÃO ATENDIDA SAA'!AA185</f>
        <v>16352974.353351766</v>
      </c>
    </row>
    <row r="186" spans="1:16" x14ac:dyDescent="0.25">
      <c r="A186" s="1">
        <v>181</v>
      </c>
      <c r="B186" t="s">
        <v>406</v>
      </c>
      <c r="C186" s="14" t="s">
        <v>463</v>
      </c>
      <c r="D186" s="14" t="s">
        <v>458</v>
      </c>
      <c r="E186" s="5">
        <v>1248956.9500000002</v>
      </c>
      <c r="F186" s="5">
        <v>1248928.8899999999</v>
      </c>
      <c r="G186" s="5">
        <v>1319746.28</v>
      </c>
      <c r="I186" s="31">
        <f>E186/'POPULAÇÃO ATENDIDA SAA'!E186</f>
        <v>75.658385273131074</v>
      </c>
      <c r="J186" s="31">
        <f>F186/'POPULAÇÃO ATENDIDA SAA'!F186</f>
        <v>75.323799808843958</v>
      </c>
      <c r="K186" s="31">
        <f>G186/'POPULAÇÃO ATENDIDA SAA'!G186</f>
        <v>79.286352925323214</v>
      </c>
      <c r="L186" s="34"/>
      <c r="M186" s="31">
        <f>$K186*'POPULAÇÃO ATENDIDA SAA'!X186</f>
        <v>1333904.8064109231</v>
      </c>
      <c r="N186" s="31">
        <f>$K186*'POPULAÇÃO ATENDIDA SAA'!Y186</f>
        <v>1347634.2865669702</v>
      </c>
      <c r="O186" s="31">
        <f>$K186*'POPULAÇÃO ATENDIDA SAA'!Z186</f>
        <v>1360934.7204681404</v>
      </c>
      <c r="P186" s="31">
        <f>$K186*'POPULAÇÃO ATENDIDA SAA'!AA186</f>
        <v>1373734.6004052884</v>
      </c>
    </row>
    <row r="187" spans="1:16" x14ac:dyDescent="0.25">
      <c r="A187" s="1">
        <v>182</v>
      </c>
      <c r="B187" t="s">
        <v>407</v>
      </c>
      <c r="C187" s="14" t="s">
        <v>463</v>
      </c>
      <c r="D187" s="14" t="s">
        <v>460</v>
      </c>
      <c r="E187" s="5">
        <v>546849</v>
      </c>
      <c r="F187" s="5">
        <v>548757</v>
      </c>
      <c r="G187" s="5">
        <v>555210</v>
      </c>
      <c r="I187" s="31">
        <f>E187/'POPULAÇÃO ATENDIDA SAA'!E187</f>
        <v>90.576225851292193</v>
      </c>
      <c r="J187" s="31">
        <f>F187/'POPULAÇÃO ATENDIDA SAA'!F187</f>
        <v>90.736202411556448</v>
      </c>
      <c r="K187" s="31">
        <f>G187/'POPULAÇÃO ATENDIDA SAA'!G187</f>
        <v>91.811056051376482</v>
      </c>
      <c r="L187" s="34"/>
      <c r="M187" s="31">
        <f>$K187*'POPULAÇÃO ATENDIDA SAA'!X187</f>
        <v>561112.95148247969</v>
      </c>
      <c r="N187" s="31">
        <f>$K187*'POPULAÇÃO ATENDIDA SAA'!Y187</f>
        <v>566932.76280323451</v>
      </c>
      <c r="O187" s="31">
        <f>$K187*'POPULAÇÃO ATENDIDA SAA'!Z187</f>
        <v>572503.15363881399</v>
      </c>
      <c r="P187" s="31">
        <f>$K187*'POPULAÇÃO ATENDIDA SAA'!AA187</f>
        <v>592175.62147017359</v>
      </c>
    </row>
    <row r="188" spans="1:16" x14ac:dyDescent="0.25">
      <c r="A188" s="1">
        <v>183</v>
      </c>
      <c r="B188" t="s">
        <v>408</v>
      </c>
      <c r="C188" s="14" t="s">
        <v>463</v>
      </c>
      <c r="D188" s="14" t="s">
        <v>458</v>
      </c>
      <c r="E188" s="5">
        <v>358995.62</v>
      </c>
      <c r="F188" s="5">
        <v>394293.67</v>
      </c>
      <c r="G188" s="5">
        <v>383408</v>
      </c>
      <c r="I188" s="31">
        <f>E188/'POPULAÇÃO ATENDIDA SAA'!E188</f>
        <v>58.060193046513234</v>
      </c>
      <c r="J188" s="31">
        <f>F188/'POPULAÇÃO ATENDIDA SAA'!F188</f>
        <v>63.112559399267631</v>
      </c>
      <c r="K188" s="31">
        <f>G188/'POPULAÇÃO ATENDIDA SAA'!G188</f>
        <v>60.738465797693827</v>
      </c>
      <c r="L188" s="34"/>
      <c r="M188" s="31">
        <f>$K188*'POPULAÇÃO ATENDIDA SAA'!X188</f>
        <v>387502.82393591956</v>
      </c>
      <c r="N188" s="31">
        <f>$K188*'POPULAÇÃO ATENDIDA SAA'!Y188</f>
        <v>391477.21187372389</v>
      </c>
      <c r="O188" s="31">
        <f>$K188*'POPULAÇÃO ATENDIDA SAA'!Z188</f>
        <v>395331.16381341289</v>
      </c>
      <c r="P188" s="31">
        <f>$K188*'POPULAÇÃO ATENDIDA SAA'!AA188</f>
        <v>399064.6797549866</v>
      </c>
    </row>
    <row r="189" spans="1:16" x14ac:dyDescent="0.25">
      <c r="A189" s="1">
        <v>184</v>
      </c>
      <c r="B189" t="s">
        <v>409</v>
      </c>
      <c r="C189" s="14" t="s">
        <v>463</v>
      </c>
      <c r="D189" s="14" t="s">
        <v>459</v>
      </c>
      <c r="E189" s="5">
        <v>109780</v>
      </c>
      <c r="F189" s="5">
        <v>114936</v>
      </c>
      <c r="G189" s="5">
        <v>118676</v>
      </c>
      <c r="I189" s="31">
        <f>E189/'POPULAÇÃO ATENDIDA SAA'!E189</f>
        <v>115.43638275499474</v>
      </c>
      <c r="J189" s="31">
        <f>F189/'POPULAÇÃO ATENDIDA SAA'!F189</f>
        <v>120.85804416403785</v>
      </c>
      <c r="K189" s="31">
        <f>G189/'POPULAÇÃO ATENDIDA SAA'!G189</f>
        <v>124.79074658254468</v>
      </c>
      <c r="L189" s="34"/>
      <c r="M189" s="31">
        <f>$K189*'POPULAÇÃO ATENDIDA SAA'!X189</f>
        <v>119968.5108910891</v>
      </c>
      <c r="N189" s="31">
        <f>$K189*'POPULAÇÃO ATENDIDA SAA'!Y189</f>
        <v>121261.0217821782</v>
      </c>
      <c r="O189" s="31">
        <f>$K189*'POPULAÇÃO ATENDIDA SAA'!Z189</f>
        <v>122436.0316831683</v>
      </c>
      <c r="P189" s="31">
        <f>$K189*'POPULAÇÃO ATENDIDA SAA'!AA189</f>
        <v>123493.54059405938</v>
      </c>
    </row>
    <row r="190" spans="1:16" x14ac:dyDescent="0.25">
      <c r="A190" s="1">
        <v>185</v>
      </c>
      <c r="B190" t="s">
        <v>410</v>
      </c>
      <c r="C190" s="14" t="s">
        <v>464</v>
      </c>
      <c r="D190" s="14" t="s">
        <v>460</v>
      </c>
      <c r="E190" s="5">
        <v>274501</v>
      </c>
      <c r="F190" s="5">
        <v>314830</v>
      </c>
      <c r="G190" s="5">
        <v>313933</v>
      </c>
      <c r="I190" s="31">
        <f>E190/'POPULAÇÃO ATENDIDA SAA'!E190</f>
        <v>60.239697381441466</v>
      </c>
      <c r="J190" s="31">
        <f>F190/'POPULAÇÃO ATENDIDA SAA'!F190</f>
        <v>68.358526630241641</v>
      </c>
      <c r="K190" s="31">
        <f>G190/'POPULAÇÃO ATENDIDA SAA'!G190</f>
        <v>67.442131700100575</v>
      </c>
      <c r="L190" s="34"/>
      <c r="M190" s="31">
        <f>$K190*'POPULAÇÃO ATENDIDA SAA'!X190</f>
        <v>317281.26151877129</v>
      </c>
      <c r="N190" s="31">
        <f>$K190*'POPULAÇÃO ATENDIDA SAA'!Y190</f>
        <v>320562.55780716724</v>
      </c>
      <c r="O190" s="31">
        <f>$K190*'POPULAÇÃO ATENDIDA SAA'!Z190</f>
        <v>323709.92363481229</v>
      </c>
      <c r="P190" s="31">
        <f>$K190*'POPULAÇÃO ATENDIDA SAA'!AA190</f>
        <v>326790.324232082</v>
      </c>
    </row>
    <row r="191" spans="1:16" x14ac:dyDescent="0.25">
      <c r="A191" s="1">
        <v>186</v>
      </c>
      <c r="B191" t="s">
        <v>411</v>
      </c>
      <c r="C191" s="14" t="s">
        <v>464</v>
      </c>
      <c r="D191" s="14" t="s">
        <v>460</v>
      </c>
      <c r="E191" s="5">
        <v>2984712</v>
      </c>
      <c r="F191" s="5">
        <v>3197945</v>
      </c>
      <c r="G191" s="5">
        <v>3012114</v>
      </c>
      <c r="I191" s="31">
        <f>E191/'POPULAÇÃO ATENDIDA SAA'!E191</f>
        <v>78.295976646502922</v>
      </c>
      <c r="J191" s="31">
        <f>F191/'POPULAÇÃO ATENDIDA SAA'!F191</f>
        <v>83.497140325195673</v>
      </c>
      <c r="K191" s="31">
        <f>G191/'POPULAÇÃO ATENDIDA SAA'!G191</f>
        <v>78.277259847829143</v>
      </c>
      <c r="L191" s="34"/>
      <c r="M191" s="31">
        <f>$K191*'POPULAÇÃO ATENDIDA SAA'!X191</f>
        <v>3044481.2295669168</v>
      </c>
      <c r="N191" s="31">
        <f>$K191*'POPULAÇÃO ATENDIDA SAA'!Y191</f>
        <v>3075792.1859078733</v>
      </c>
      <c r="O191" s="31">
        <f>$K191*'POPULAÇÃO ATENDIDA SAA'!Z191</f>
        <v>3106122.3171104379</v>
      </c>
      <c r="P191" s="31">
        <f>$K191*'POPULAÇÃO ATENDIDA SAA'!AA191</f>
        <v>3135396.1750870435</v>
      </c>
    </row>
    <row r="192" spans="1:16" x14ac:dyDescent="0.25">
      <c r="A192" s="1">
        <v>187</v>
      </c>
      <c r="B192" t="s">
        <v>412</v>
      </c>
      <c r="C192" s="14" t="s">
        <v>465</v>
      </c>
      <c r="D192" s="14" t="s">
        <v>458</v>
      </c>
      <c r="E192" s="5">
        <v>159629</v>
      </c>
      <c r="F192" s="5">
        <v>171089.74</v>
      </c>
      <c r="G192" s="5">
        <v>178661.16999999998</v>
      </c>
      <c r="I192" s="31">
        <f>E192/'POPULAÇÃO ATENDIDA SAA'!E192</f>
        <v>110.16937396445971</v>
      </c>
      <c r="J192" s="31">
        <f>F192/'POPULAÇÃO ATENDIDA SAA'!F192</f>
        <v>117.77289999393545</v>
      </c>
      <c r="K192" s="31">
        <f>G192/'POPULAÇÃO ATENDIDA SAA'!G192</f>
        <v>122.66590272752362</v>
      </c>
      <c r="L192" s="34"/>
      <c r="M192" s="31">
        <f>$K192*'POPULAÇÃO ATENDIDA SAA'!X192</f>
        <v>180650.19415848068</v>
      </c>
      <c r="N192" s="31">
        <f>$K192*'POPULAÇÃO ATENDIDA SAA'!Y192</f>
        <v>182405.21547478717</v>
      </c>
      <c r="O192" s="31">
        <f>$K192*'POPULAÇÃO ATENDIDA SAA'!Z192</f>
        <v>184277.23821218076</v>
      </c>
      <c r="P192" s="31">
        <f>$K192*'POPULAÇÃO ATENDIDA SAA'!AA192</f>
        <v>185915.25810740015</v>
      </c>
    </row>
    <row r="193" spans="1:16" x14ac:dyDescent="0.25">
      <c r="A193" s="1">
        <v>188</v>
      </c>
      <c r="B193" t="s">
        <v>413</v>
      </c>
      <c r="C193" s="14" t="s">
        <v>464</v>
      </c>
      <c r="D193" s="14" t="s">
        <v>460</v>
      </c>
      <c r="E193" s="5">
        <v>513771.3</v>
      </c>
      <c r="F193" s="5">
        <v>537066.01</v>
      </c>
      <c r="G193" s="5">
        <v>516469</v>
      </c>
      <c r="I193" s="31">
        <f>E193/'POPULAÇÃO ATENDIDA SAA'!E193</f>
        <v>62.484049745238607</v>
      </c>
      <c r="J193" s="31">
        <f>F193/'POPULAÇÃO ATENDIDA SAA'!F193</f>
        <v>64.130697677845376</v>
      </c>
      <c r="K193" s="31">
        <f>G193/'POPULAÇÃO ATENDIDA SAA'!G193</f>
        <v>60.551027966101024</v>
      </c>
      <c r="L193" s="34"/>
      <c r="M193" s="31">
        <f>$K193*'POPULAÇÃO ATENDIDA SAA'!X193</f>
        <v>522029.82034841517</v>
      </c>
      <c r="N193" s="31">
        <f>$K193*'POPULAÇÃO ATENDIDA SAA'!Y193</f>
        <v>527403.19731429941</v>
      </c>
      <c r="O193" s="31">
        <f>$K193*'POPULAÇÃO ATENDIDA SAA'!Z193</f>
        <v>532589.13089765294</v>
      </c>
      <c r="P193" s="31">
        <f>$K193*'POPULAÇÃO ATENDIDA SAA'!AA193</f>
        <v>537587.62109847565</v>
      </c>
    </row>
    <row r="194" spans="1:16" x14ac:dyDescent="0.25">
      <c r="A194" s="1">
        <v>189</v>
      </c>
      <c r="B194" t="s">
        <v>414</v>
      </c>
      <c r="C194" s="14" t="s">
        <v>465</v>
      </c>
      <c r="D194" s="14" t="s">
        <v>458</v>
      </c>
      <c r="E194" s="5">
        <v>159319</v>
      </c>
      <c r="F194" s="5">
        <v>171668</v>
      </c>
      <c r="G194" s="5">
        <v>179962.33</v>
      </c>
      <c r="I194" s="31">
        <f>E194/'POPULAÇÃO ATENDIDA SAA'!E194</f>
        <v>80.954776422764226</v>
      </c>
      <c r="J194" s="31">
        <f>F194/'POPULAÇÃO ATENDIDA SAA'!F194</f>
        <v>87.229674796747972</v>
      </c>
      <c r="K194" s="31">
        <f>G194/'POPULAÇÃO ATENDIDA SAA'!G194</f>
        <v>91.444273373983734</v>
      </c>
      <c r="L194" s="34"/>
      <c r="M194" s="31">
        <f>$K194*'POPULAÇÃO ATENDIDA SAA'!X194</f>
        <v>181942.77669377989</v>
      </c>
      <c r="N194" s="31">
        <f>$K194*'POPULAÇÃO ATENDIDA SAA'!Y194</f>
        <v>183751.01063157895</v>
      </c>
      <c r="O194" s="31">
        <f>$K194*'POPULAÇÃO ATENDIDA SAA'!Z194</f>
        <v>185559.244569378</v>
      </c>
      <c r="P194" s="31">
        <f>$K194*'POPULAÇÃO ATENDIDA SAA'!AA194</f>
        <v>187367.47850717703</v>
      </c>
    </row>
    <row r="195" spans="1:16" x14ac:dyDescent="0.25">
      <c r="A195" s="1">
        <v>190</v>
      </c>
      <c r="B195" t="s">
        <v>415</v>
      </c>
      <c r="C195" s="14" t="s">
        <v>463</v>
      </c>
      <c r="D195" s="14" t="s">
        <v>459</v>
      </c>
      <c r="E195" s="5">
        <v>183056</v>
      </c>
      <c r="F195" s="5">
        <v>181120</v>
      </c>
      <c r="G195" s="5">
        <v>187817</v>
      </c>
      <c r="I195" s="31">
        <f>E195/'POPULAÇÃO ATENDIDA SAA'!E195</f>
        <v>58.784842646114321</v>
      </c>
      <c r="J195" s="31">
        <f>F195/'POPULAÇÃO ATENDIDA SAA'!F195</f>
        <v>58.163134232498393</v>
      </c>
      <c r="K195" s="31">
        <f>G195/'POPULAÇÃO ATENDIDA SAA'!G195</f>
        <v>60.313744380218367</v>
      </c>
      <c r="L195" s="34"/>
      <c r="M195" s="31">
        <f>$K195*'POPULAÇÃO ATENDIDA SAA'!X195</f>
        <v>189861.57574841243</v>
      </c>
      <c r="N195" s="31">
        <f>$K195*'POPULAÇÃO ATENDIDA SAA'!Y195</f>
        <v>191792.56395524644</v>
      </c>
      <c r="O195" s="31">
        <f>$K195*'POPULAÇÃO ATENDIDA SAA'!Z195</f>
        <v>193723.55216208042</v>
      </c>
      <c r="P195" s="31">
        <f>$K195*'POPULAÇÃO ATENDIDA SAA'!AA195</f>
        <v>195540.95282733595</v>
      </c>
    </row>
    <row r="196" spans="1:16" x14ac:dyDescent="0.25">
      <c r="A196" s="1">
        <v>191</v>
      </c>
      <c r="B196" t="s">
        <v>416</v>
      </c>
      <c r="C196" s="14" t="s">
        <v>463</v>
      </c>
      <c r="D196" s="14" t="s">
        <v>458</v>
      </c>
      <c r="E196" s="5">
        <v>399404</v>
      </c>
      <c r="F196" s="5">
        <v>428804</v>
      </c>
      <c r="G196" s="5">
        <v>432698</v>
      </c>
      <c r="I196" s="31">
        <f>E196/'POPULAÇÃO ATENDIDA SAA'!E196</f>
        <v>61.366407559823202</v>
      </c>
      <c r="J196" s="31">
        <f>F196/'POPULAÇÃO ATENDIDA SAA'!F196</f>
        <v>63.586657366018471</v>
      </c>
      <c r="K196" s="31">
        <f>G196/'POPULAÇÃO ATENDIDA SAA'!G196</f>
        <v>61.896906485029092</v>
      </c>
      <c r="L196" s="34"/>
      <c r="M196" s="31">
        <f>$K196*'POPULAÇÃO ATENDIDA SAA'!X196</f>
        <v>437302.96249188838</v>
      </c>
      <c r="N196" s="31">
        <f>$K196*'POPULAÇÃO ATENDIDA SAA'!Y196</f>
        <v>441795.60882543802</v>
      </c>
      <c r="O196" s="31">
        <f>$K196*'POPULAÇÃO ATENDIDA SAA'!Z196</f>
        <v>446175.93900064891</v>
      </c>
      <c r="P196" s="31">
        <f>$K196*'POPULAÇÃO ATENDIDA SAA'!AA196</f>
        <v>450387.79493835173</v>
      </c>
    </row>
    <row r="197" spans="1:16" x14ac:dyDescent="0.25">
      <c r="A197" s="1">
        <v>192</v>
      </c>
      <c r="B197" t="s">
        <v>211</v>
      </c>
      <c r="C197" s="14" t="s">
        <v>464</v>
      </c>
      <c r="D197" s="14" t="s">
        <v>460</v>
      </c>
      <c r="E197" s="5">
        <v>265027</v>
      </c>
      <c r="F197" s="5">
        <v>274293</v>
      </c>
      <c r="G197" s="5">
        <v>275843.39</v>
      </c>
      <c r="I197" s="31">
        <f>E197/'POPULAÇÃO ATENDIDA SAA'!E197</f>
        <v>69.431758429551806</v>
      </c>
      <c r="J197" s="31">
        <f>F197/'POPULAÇÃO ATENDIDA SAA'!F197</f>
        <v>71.359746409658527</v>
      </c>
      <c r="K197" s="31">
        <f>G197/'POPULAÇÃO ATENDIDA SAA'!G197</f>
        <v>71.264243243698502</v>
      </c>
      <c r="L197" s="34"/>
      <c r="M197" s="31">
        <f>$K197*'POPULAÇÃO ATENDIDA SAA'!X197</f>
        <v>278831.11437531491</v>
      </c>
      <c r="N197" s="31">
        <f>$K197*'POPULAÇÃO ATENDIDA SAA'!Y197</f>
        <v>281679.87482619646</v>
      </c>
      <c r="O197" s="31">
        <f>$K197*'POPULAÇÃO ATENDIDA SAA'!Z197</f>
        <v>284459.15331486147</v>
      </c>
      <c r="P197" s="31">
        <f>$K197*'POPULAÇÃO ATENDIDA SAA'!AA197</f>
        <v>287168.9498413098</v>
      </c>
    </row>
    <row r="198" spans="1:16" x14ac:dyDescent="0.25">
      <c r="A198" s="1">
        <v>193</v>
      </c>
      <c r="B198" t="s">
        <v>417</v>
      </c>
      <c r="C198" s="14" t="s">
        <v>463</v>
      </c>
      <c r="D198" s="14" t="s">
        <v>458</v>
      </c>
      <c r="E198" s="5">
        <v>423449</v>
      </c>
      <c r="F198" s="5">
        <v>463476.5</v>
      </c>
      <c r="G198" s="5">
        <v>478148</v>
      </c>
      <c r="I198" s="31">
        <f>E198/'POPULAÇÃO ATENDIDA SAA'!E198</f>
        <v>69.841716475773225</v>
      </c>
      <c r="J198" s="31">
        <f>F198/'POPULAÇÃO ATENDIDA SAA'!F198</f>
        <v>74.754221142165648</v>
      </c>
      <c r="K198" s="31">
        <f>G198/'POPULAÇÃO ATENDIDA SAA'!G198</f>
        <v>75.416184650632644</v>
      </c>
      <c r="L198" s="34"/>
      <c r="M198" s="31">
        <f>$K198*'POPULAÇÃO ATENDIDA SAA'!X198</f>
        <v>483309.01295250747</v>
      </c>
      <c r="N198" s="31">
        <f>$K198*'POPULAÇÃO ATENDIDA SAA'!Y198</f>
        <v>488231.82530720689</v>
      </c>
      <c r="O198" s="31">
        <f>$K198*'POPULAÇÃO ATENDIDA SAA'!Z198</f>
        <v>493075.23746263707</v>
      </c>
      <c r="P198" s="31">
        <f>$K198*'POPULAÇÃO ATENDIDA SAA'!AA198</f>
        <v>497680.4490202592</v>
      </c>
    </row>
    <row r="199" spans="1:16" x14ac:dyDescent="0.25">
      <c r="A199" s="1">
        <v>194</v>
      </c>
      <c r="B199" t="s">
        <v>418</v>
      </c>
      <c r="C199" s="14" t="s">
        <v>463</v>
      </c>
      <c r="D199" s="14" t="s">
        <v>459</v>
      </c>
      <c r="E199" s="5">
        <v>4443607.03</v>
      </c>
      <c r="F199" s="5">
        <v>4574783.07</v>
      </c>
      <c r="G199" s="5">
        <v>4682979.54</v>
      </c>
      <c r="I199" s="31">
        <f>E199/'POPULAÇÃO ATENDIDA SAA'!E199</f>
        <v>63.283223337416771</v>
      </c>
      <c r="J199" s="31">
        <f>F199/'POPULAÇÃO ATENDIDA SAA'!F199</f>
        <v>64.302561120693952</v>
      </c>
      <c r="K199" s="31">
        <f>G199/'POPULAÇÃO ATENDIDA SAA'!G199</f>
        <v>64.965808136316184</v>
      </c>
      <c r="L199" s="34"/>
      <c r="M199" s="31">
        <f>$K199*'POPULAÇÃO ATENDIDA SAA'!X199</f>
        <v>4733203.5371306641</v>
      </c>
      <c r="N199" s="31">
        <f>$K199*'POPULAÇÃO ATENDIDA SAA'!Y199</f>
        <v>4781925.3861026736</v>
      </c>
      <c r="O199" s="31">
        <f>$K199*'POPULAÇÃO ATENDIDA SAA'!Z199</f>
        <v>4829079.7761265216</v>
      </c>
      <c r="P199" s="31">
        <f>$K199*'POPULAÇÃO ATENDIDA SAA'!AA199</f>
        <v>4874601.3964127013</v>
      </c>
    </row>
    <row r="200" spans="1:16" x14ac:dyDescent="0.25">
      <c r="A200" s="1">
        <v>195</v>
      </c>
      <c r="B200" t="s">
        <v>419</v>
      </c>
      <c r="C200" s="14" t="s">
        <v>463</v>
      </c>
      <c r="D200" s="14" t="s">
        <v>459</v>
      </c>
      <c r="E200" s="5">
        <v>386856</v>
      </c>
      <c r="F200" s="5">
        <v>373664</v>
      </c>
      <c r="G200" s="5">
        <v>391678</v>
      </c>
      <c r="I200" s="31">
        <f>E200/'POPULAÇÃO ATENDIDA SAA'!E200</f>
        <v>56.042074957912234</v>
      </c>
      <c r="J200" s="31">
        <f>F200/'POPULAÇÃO ATENDIDA SAA'!F200</f>
        <v>53.542047359429951</v>
      </c>
      <c r="K200" s="31">
        <f>G200/'POPULAÇÃO ATENDIDA SAA'!G200</f>
        <v>55.512621525364182</v>
      </c>
      <c r="L200" s="34"/>
      <c r="M200" s="31">
        <f>$K200*'POPULAÇÃO ATENDIDA SAA'!X200</f>
        <v>395873.56420014089</v>
      </c>
      <c r="N200" s="31">
        <f>$K200*'POPULAÇÃO ATENDIDA SAA'!Y200</f>
        <v>399958.71881606762</v>
      </c>
      <c r="O200" s="31">
        <f>$K200*'POPULAÇÃO ATENDIDA SAA'!Z200</f>
        <v>403878.25905567291</v>
      </c>
      <c r="P200" s="31">
        <f>$K200*'POPULAÇÃO ATENDIDA SAA'!AA200</f>
        <v>407687.38971106405</v>
      </c>
    </row>
    <row r="201" spans="1:16" x14ac:dyDescent="0.25">
      <c r="A201" s="1">
        <v>196</v>
      </c>
      <c r="B201" t="s">
        <v>420</v>
      </c>
      <c r="C201" s="14" t="s">
        <v>465</v>
      </c>
      <c r="D201" s="14" t="s">
        <v>458</v>
      </c>
      <c r="E201" s="5">
        <v>345689</v>
      </c>
      <c r="F201" s="5">
        <v>345111</v>
      </c>
      <c r="G201" s="5">
        <v>374047.02</v>
      </c>
      <c r="I201" s="31">
        <f>E201/'POPULAÇÃO ATENDIDA SAA'!E201</f>
        <v>73.568293010404574</v>
      </c>
      <c r="J201" s="31">
        <f>F201/'POPULAÇÃO ATENDIDA SAA'!F201</f>
        <v>73.306003449244457</v>
      </c>
      <c r="K201" s="31">
        <f>G201/'POPULAÇÃO ATENDIDA SAA'!G201</f>
        <v>79.301712803437212</v>
      </c>
      <c r="L201" s="34"/>
      <c r="M201" s="31">
        <f>$K201*'POPULAÇÃO ATENDIDA SAA'!X201</f>
        <v>378117.66471584036</v>
      </c>
      <c r="N201" s="31">
        <f>$K201*'POPULAÇÃO ATENDIDA SAA'!Y201</f>
        <v>381962.16250302299</v>
      </c>
      <c r="O201" s="31">
        <f>$K201*'POPULAÇÃO ATENDIDA SAA'!Z201</f>
        <v>385731.27798065299</v>
      </c>
      <c r="P201" s="31">
        <f>$K201*'POPULAÇÃO ATENDIDA SAA'!AA201</f>
        <v>389425.01114873041</v>
      </c>
    </row>
    <row r="202" spans="1:16" x14ac:dyDescent="0.25">
      <c r="A202" s="1">
        <v>197</v>
      </c>
      <c r="B202" t="s">
        <v>422</v>
      </c>
      <c r="C202" s="14" t="s">
        <v>463</v>
      </c>
      <c r="D202" s="14" t="s">
        <v>459</v>
      </c>
      <c r="E202" s="5">
        <v>732316</v>
      </c>
      <c r="F202" s="5">
        <v>772465.99999999255</v>
      </c>
      <c r="G202" s="5">
        <v>768356</v>
      </c>
      <c r="I202" s="31">
        <f>E202/'POPULAÇÃO ATENDIDA SAA'!E202</f>
        <v>76.428857570196968</v>
      </c>
      <c r="J202" s="31">
        <f>F202/'POPULAÇÃO ATENDIDA SAA'!F202</f>
        <v>78.814303186104382</v>
      </c>
      <c r="K202" s="31">
        <f>G202/'POPULAÇÃO ATENDIDA SAA'!G202</f>
        <v>76.639907659781514</v>
      </c>
      <c r="L202" s="34"/>
      <c r="M202" s="31">
        <f>$K202*'POPULAÇÃO ATENDIDA SAA'!X202</f>
        <v>776597.90892838372</v>
      </c>
      <c r="N202" s="31">
        <f>$K202*'POPULAÇÃO ATENDIDA SAA'!Y202</f>
        <v>784597.40877063852</v>
      </c>
      <c r="O202" s="31">
        <f>$K202*'POPULAÇÃO ATENDIDA SAA'!Z202</f>
        <v>792273.69649805455</v>
      </c>
      <c r="P202" s="31">
        <f>$K202*'POPULAÇÃO ATENDIDA SAA'!AA202</f>
        <v>799788.37816805136</v>
      </c>
    </row>
    <row r="203" spans="1:16" x14ac:dyDescent="0.25">
      <c r="A203" s="1">
        <v>198</v>
      </c>
      <c r="B203" t="s">
        <v>423</v>
      </c>
      <c r="C203" s="14" t="s">
        <v>464</v>
      </c>
      <c r="D203" s="14" t="s">
        <v>460</v>
      </c>
      <c r="E203" s="5">
        <v>89757.489999999991</v>
      </c>
      <c r="F203" s="5">
        <v>99715.089999999982</v>
      </c>
      <c r="G203" s="5">
        <v>98450.94</v>
      </c>
      <c r="I203" s="31">
        <f>E203/'POPULAÇÃO ATENDIDA SAA'!E203</f>
        <v>76.913016281062539</v>
      </c>
      <c r="J203" s="31">
        <f>F203/'POPULAÇÃO ATENDIDA SAA'!F203</f>
        <v>85.44566409597256</v>
      </c>
      <c r="K203" s="31">
        <f>G203/'POPULAÇÃO ATENDIDA SAA'!G203</f>
        <v>84.362416452442162</v>
      </c>
      <c r="L203" s="34"/>
      <c r="M203" s="31">
        <f>$K203*'POPULAÇÃO ATENDIDA SAA'!X203</f>
        <v>99563.37999999999</v>
      </c>
      <c r="N203" s="31">
        <f>$K203*'POPULAÇÃO ATENDIDA SAA'!Y203</f>
        <v>100596.36</v>
      </c>
      <c r="O203" s="31">
        <f>$K203*'POPULAÇÃO ATENDIDA SAA'!Z203</f>
        <v>101549.88000000002</v>
      </c>
      <c r="P203" s="31">
        <f>$K203*'POPULAÇÃO ATENDIDA SAA'!AA203</f>
        <v>102503.40000000001</v>
      </c>
    </row>
    <row r="204" spans="1:16" x14ac:dyDescent="0.25">
      <c r="A204" s="1">
        <v>199</v>
      </c>
      <c r="B204" t="s">
        <v>424</v>
      </c>
      <c r="C204" s="14" t="s">
        <v>463</v>
      </c>
      <c r="D204" s="14" t="s">
        <v>460</v>
      </c>
      <c r="E204" s="5">
        <v>2207702</v>
      </c>
      <c r="F204" s="5">
        <v>2296583</v>
      </c>
      <c r="G204" s="5">
        <v>2287602.5300000003</v>
      </c>
      <c r="I204" s="31">
        <f>E204/'POPULAÇÃO ATENDIDA SAA'!E204</f>
        <v>70.426571060835499</v>
      </c>
      <c r="J204" s="31">
        <f>F204/'POPULAÇÃO ATENDIDA SAA'!F204</f>
        <v>72.579661405820048</v>
      </c>
      <c r="K204" s="31">
        <f>G204/'POPULAÇÃO ATENDIDA SAA'!G204</f>
        <v>71.622596385690969</v>
      </c>
      <c r="L204" s="34"/>
      <c r="M204" s="31">
        <f>$K204*'POPULAÇÃO ATENDIDA SAA'!X204</f>
        <v>2312122.1469120285</v>
      </c>
      <c r="N204" s="31">
        <f>$K204*'POPULAÇÃO ATENDIDA SAA'!Y204</f>
        <v>2335935.1466219812</v>
      </c>
      <c r="O204" s="31">
        <f>$K204*'POPULAÇÃO ATENDIDA SAA'!Z204</f>
        <v>2358900.2056894433</v>
      </c>
      <c r="P204" s="31">
        <f>$K204*'POPULAÇÃO ATENDIDA SAA'!AA204</f>
        <v>2381158.6475548288</v>
      </c>
    </row>
    <row r="205" spans="1:16" x14ac:dyDescent="0.25">
      <c r="A205" s="1">
        <v>200</v>
      </c>
      <c r="B205" t="s">
        <v>425</v>
      </c>
      <c r="C205" s="14" t="s">
        <v>463</v>
      </c>
      <c r="D205" s="14" t="s">
        <v>458</v>
      </c>
      <c r="E205" s="5">
        <v>106712</v>
      </c>
      <c r="F205" s="5">
        <v>107564</v>
      </c>
      <c r="G205" s="5">
        <v>107545</v>
      </c>
      <c r="I205" s="31">
        <f>E205/'POPULAÇÃO ATENDIDA SAA'!E205</f>
        <v>28.577684425579758</v>
      </c>
      <c r="J205" s="31">
        <f>F205/'POPULAÇÃO ATENDIDA SAA'!F205</f>
        <v>26.875562676798449</v>
      </c>
      <c r="K205" s="31">
        <f>G205/'POPULAÇÃO ATENDIDA SAA'!G205</f>
        <v>26.252206703692419</v>
      </c>
      <c r="L205" s="34"/>
      <c r="M205" s="31">
        <f>$K205*'POPULAÇÃO ATENDIDA SAA'!X205</f>
        <v>120257.86816377942</v>
      </c>
      <c r="N205" s="31">
        <f>$K205*'POPULAÇÃO ATENDIDA SAA'!Y205</f>
        <v>133163.09704686084</v>
      </c>
      <c r="O205" s="31">
        <f>$K205*'POPULAÇÃO ATENDIDA SAA'!Z205</f>
        <v>146246.10819123354</v>
      </c>
      <c r="P205" s="31">
        <f>$K205*'POPULAÇÃO ATENDIDA SAA'!AA205</f>
        <v>147633.75690756951</v>
      </c>
    </row>
    <row r="206" spans="1:16" x14ac:dyDescent="0.25">
      <c r="A206" s="1">
        <v>201</v>
      </c>
      <c r="B206" t="s">
        <v>426</v>
      </c>
      <c r="C206" s="14" t="s">
        <v>465</v>
      </c>
      <c r="D206" s="14" t="s">
        <v>458</v>
      </c>
      <c r="E206" s="5">
        <v>1202377</v>
      </c>
      <c r="F206" s="5">
        <v>1246939</v>
      </c>
      <c r="G206" s="5">
        <v>1287861.8500000001</v>
      </c>
      <c r="I206" s="31">
        <f>E206/'POPULAÇÃO ATENDIDA SAA'!E206</f>
        <v>68.009804549748381</v>
      </c>
      <c r="J206" s="31">
        <f>F206/'POPULAÇÃO ATENDIDA SAA'!F206</f>
        <v>70.495100853969788</v>
      </c>
      <c r="K206" s="31">
        <f>G206/'POPULAÇÃO ATENDIDA SAA'!G206</f>
        <v>72.78440017321833</v>
      </c>
      <c r="L206" s="34"/>
      <c r="M206" s="31">
        <f>$K206*'POPULAÇÃO ATENDIDA SAA'!X206</f>
        <v>1301687.3463997697</v>
      </c>
      <c r="N206" s="31">
        <f>$K206*'POPULAÇÃO ATENDIDA SAA'!Y206</f>
        <v>1315040.7526785715</v>
      </c>
      <c r="O206" s="31">
        <f>$K206*'POPULAÇÃO ATENDIDA SAA'!Z206</f>
        <v>1327989.510282258</v>
      </c>
      <c r="P206" s="31">
        <f>$K206*'POPULAÇÃO ATENDIDA SAA'!AA206</f>
        <v>1340533.6192108293</v>
      </c>
    </row>
    <row r="207" spans="1:16" x14ac:dyDescent="0.25">
      <c r="A207" s="1">
        <v>202</v>
      </c>
      <c r="B207" t="s">
        <v>427</v>
      </c>
      <c r="C207" s="14" t="s">
        <v>463</v>
      </c>
      <c r="D207" s="14" t="s">
        <v>459</v>
      </c>
      <c r="E207" s="5">
        <v>222089.60000000001</v>
      </c>
      <c r="F207" s="5">
        <v>231815</v>
      </c>
      <c r="G207" s="5">
        <v>225259</v>
      </c>
      <c r="I207" s="31">
        <f>E207/'POPULAÇÃO ATENDIDA SAA'!E207</f>
        <v>95.970473070163138</v>
      </c>
      <c r="J207" s="31">
        <f>F207/'POPULAÇÃO ATENDIDA SAA'!F207</f>
        <v>99.575606843554411</v>
      </c>
      <c r="K207" s="31">
        <f>G207/'POPULAÇÃO ATENDIDA SAA'!G207</f>
        <v>96.182400831153544</v>
      </c>
      <c r="L207" s="34"/>
      <c r="M207" s="31">
        <f>$K207*'POPULAÇÃO ATENDIDA SAA'!X207</f>
        <v>227685.15327257666</v>
      </c>
      <c r="N207" s="31">
        <f>$K207*'POPULAÇÃO ATENDIDA SAA'!Y207</f>
        <v>230017.99295774652</v>
      </c>
      <c r="O207" s="31">
        <f>$K207*'POPULAÇÃO ATENDIDA SAA'!Z207</f>
        <v>232257.51905550956</v>
      </c>
      <c r="P207" s="31">
        <f>$K207*'POPULAÇÃO ATENDIDA SAA'!AA207</f>
        <v>234497.0451532726</v>
      </c>
    </row>
    <row r="208" spans="1:16" x14ac:dyDescent="0.25">
      <c r="A208" s="1">
        <v>203</v>
      </c>
      <c r="B208" t="s">
        <v>428</v>
      </c>
      <c r="C208" s="14" t="s">
        <v>463</v>
      </c>
      <c r="D208" s="14" t="s">
        <v>458</v>
      </c>
      <c r="E208" s="5">
        <v>94033</v>
      </c>
      <c r="F208" s="5">
        <v>98496</v>
      </c>
      <c r="G208" s="5">
        <v>106240</v>
      </c>
      <c r="I208" s="31">
        <f>E208/'POPULAÇÃO ATENDIDA SAA'!E208</f>
        <v>76.330827692651866</v>
      </c>
      <c r="J208" s="31">
        <f>F208/'POPULAÇÃO ATENDIDA SAA'!F208</f>
        <v>79.802024606920583</v>
      </c>
      <c r="K208" s="31">
        <f>G208/'POPULAÇÃO ATENDIDA SAA'!G208</f>
        <v>85.913021960626693</v>
      </c>
      <c r="L208" s="34"/>
      <c r="M208" s="31">
        <f>$K208*'POPULAÇÃO ATENDIDA SAA'!X208</f>
        <v>107383.24365872404</v>
      </c>
      <c r="N208" s="31">
        <f>$K208*'POPULAÇÃO ATENDIDA SAA'!Y208</f>
        <v>108444.82705611068</v>
      </c>
      <c r="O208" s="31">
        <f>$K208*'POPULAÇÃO ATENDIDA SAA'!Z208</f>
        <v>109588.07071483471</v>
      </c>
      <c r="P208" s="31">
        <f>$K208*'POPULAÇÃO ATENDIDA SAA'!AA208</f>
        <v>110567.99385088393</v>
      </c>
    </row>
    <row r="209" spans="1:16" x14ac:dyDescent="0.25">
      <c r="A209" s="1">
        <v>204</v>
      </c>
      <c r="B209" t="s">
        <v>429</v>
      </c>
      <c r="C209" s="14" t="s">
        <v>463</v>
      </c>
      <c r="D209" s="14" t="s">
        <v>460</v>
      </c>
      <c r="E209" s="5">
        <v>501464</v>
      </c>
      <c r="F209" s="5">
        <v>499324.99</v>
      </c>
      <c r="G209" s="5">
        <v>484833.02999999997</v>
      </c>
      <c r="I209" s="31">
        <f>E209/'POPULAÇÃO ATENDIDA SAA'!E209</f>
        <v>76.019127755305675</v>
      </c>
      <c r="J209" s="31">
        <f>F209/'POPULAÇÃO ATENDIDA SAA'!F209</f>
        <v>74.900915383482044</v>
      </c>
      <c r="K209" s="31">
        <f>G209/'POPULAÇÃO ATENDIDA SAA'!G209</f>
        <v>71.964237813490669</v>
      </c>
      <c r="L209" s="34"/>
      <c r="M209" s="31">
        <f>$K209*'POPULAÇÃO ATENDIDA SAA'!X209</f>
        <v>490047.05639805546</v>
      </c>
      <c r="N209" s="31">
        <f>$K209*'POPULAÇÃO ATENDIDA SAA'!Y209</f>
        <v>495118.232757808</v>
      </c>
      <c r="O209" s="31">
        <f>$K209*'POPULAÇÃO ATENDIDA SAA'!Z209</f>
        <v>499975.13406010618</v>
      </c>
      <c r="P209" s="31">
        <f>$K209*'POPULAÇÃO ATENDIDA SAA'!AA209</f>
        <v>504689.18532410136</v>
      </c>
    </row>
    <row r="210" spans="1:16" x14ac:dyDescent="0.25">
      <c r="A210" s="1">
        <v>205</v>
      </c>
      <c r="B210" t="s">
        <v>430</v>
      </c>
      <c r="C210" s="14" t="s">
        <v>463</v>
      </c>
      <c r="D210" s="14" t="s">
        <v>459</v>
      </c>
      <c r="E210" s="5">
        <v>1363249.4100000001</v>
      </c>
      <c r="F210" s="5">
        <v>1307293.8700000001</v>
      </c>
      <c r="G210" s="5">
        <v>1310278.47</v>
      </c>
      <c r="I210" s="31">
        <f>E210/'POPULAÇÃO ATENDIDA SAA'!E210</f>
        <v>96.554120245681389</v>
      </c>
      <c r="J210" s="31">
        <f>F210/'POPULAÇÃO ATENDIDA SAA'!F210</f>
        <v>92.0479052412892</v>
      </c>
      <c r="K210" s="31">
        <f>G210/'POPULAÇÃO ATENDIDA SAA'!G210</f>
        <v>91.716924092390016</v>
      </c>
      <c r="L210" s="34"/>
      <c r="M210" s="31">
        <f>$K210*'POPULAÇÃO ATENDIDA SAA'!X210</f>
        <v>1324329.2368155287</v>
      </c>
      <c r="N210" s="31">
        <f>$K210*'POPULAÇÃO ATENDIDA SAA'!Y210</f>
        <v>1337935.3591115784</v>
      </c>
      <c r="O210" s="31">
        <f>$K210*'POPULAÇÃO ATENDIDA SAA'!Z210</f>
        <v>1351096.8368881496</v>
      </c>
      <c r="P210" s="31">
        <f>$K210*'POPULAÇÃO ATENDIDA SAA'!AA210</f>
        <v>1363902.5990491379</v>
      </c>
    </row>
    <row r="211" spans="1:16" x14ac:dyDescent="0.25">
      <c r="A211" s="1">
        <v>206</v>
      </c>
      <c r="B211" t="s">
        <v>431</v>
      </c>
      <c r="C211" s="14" t="s">
        <v>463</v>
      </c>
      <c r="D211" s="14" t="s">
        <v>459</v>
      </c>
      <c r="E211" s="5">
        <v>0</v>
      </c>
      <c r="F211" s="5">
        <v>0</v>
      </c>
      <c r="G211" s="5">
        <v>0</v>
      </c>
      <c r="I211" s="31">
        <f>E211/'POPULAÇÃO ATENDIDA SAA'!E211</f>
        <v>0</v>
      </c>
      <c r="J211" s="31">
        <f>F211/'POPULAÇÃO ATENDIDA SAA'!F211</f>
        <v>0</v>
      </c>
      <c r="K211" s="31">
        <f>G211/'POPULAÇÃO ATENDIDA SAA'!G211</f>
        <v>0</v>
      </c>
      <c r="L211" s="34"/>
      <c r="M211" s="31">
        <f>$K211*'POPULAÇÃO ATENDIDA SAA'!X211</f>
        <v>0</v>
      </c>
      <c r="N211" s="31">
        <f>$K211*'POPULAÇÃO ATENDIDA SAA'!Y211</f>
        <v>0</v>
      </c>
      <c r="O211" s="31">
        <f>$K211*'POPULAÇÃO ATENDIDA SAA'!Z211</f>
        <v>0</v>
      </c>
      <c r="P211" s="31">
        <f>$K211*'POPULAÇÃO ATENDIDA SAA'!AA211</f>
        <v>0</v>
      </c>
    </row>
    <row r="212" spans="1:16" x14ac:dyDescent="0.25">
      <c r="A212" s="1">
        <v>207</v>
      </c>
      <c r="B212" t="s">
        <v>432</v>
      </c>
      <c r="C212" s="14" t="s">
        <v>463</v>
      </c>
      <c r="D212" s="14" t="s">
        <v>459</v>
      </c>
      <c r="E212" s="5">
        <v>66127</v>
      </c>
      <c r="F212" s="5">
        <v>76082</v>
      </c>
      <c r="G212" s="5">
        <v>91256.5</v>
      </c>
      <c r="I212" s="31">
        <f>E212/'POPULAÇÃO ATENDIDA SAA'!E212</f>
        <v>61.111454587915162</v>
      </c>
      <c r="J212" s="31">
        <f>F212/'POPULAÇÃO ATENDIDA SAA'!F212</f>
        <v>69.982480924112394</v>
      </c>
      <c r="K212" s="31">
        <f>G212/'POPULAÇÃO ATENDIDA SAA'!G212</f>
        <v>83.547757303041621</v>
      </c>
      <c r="L212" s="34"/>
      <c r="M212" s="31">
        <f>$K212*'POPULAÇÃO ATENDIDA SAA'!X212</f>
        <v>92223.029567519872</v>
      </c>
      <c r="N212" s="31">
        <f>$K212*'POPULAÇÃO ATENDIDA SAA'!Y212</f>
        <v>93189.55913503973</v>
      </c>
      <c r="O212" s="31">
        <f>$K212*'POPULAÇÃO ATENDIDA SAA'!Z212</f>
        <v>94156.088702559588</v>
      </c>
      <c r="P212" s="31">
        <f>$K212*'POPULAÇÃO ATENDIDA SAA'!AA212</f>
        <v>95042.074139452787</v>
      </c>
    </row>
    <row r="213" spans="1:16" x14ac:dyDescent="0.25">
      <c r="A213" s="1">
        <v>208</v>
      </c>
      <c r="B213" t="s">
        <v>433</v>
      </c>
      <c r="C213" s="14" t="s">
        <v>463</v>
      </c>
      <c r="D213" s="14" t="s">
        <v>458</v>
      </c>
      <c r="E213" s="5">
        <v>240834</v>
      </c>
      <c r="F213" s="5">
        <v>240111.58000000002</v>
      </c>
      <c r="G213" s="5">
        <v>249682.24</v>
      </c>
      <c r="I213" s="31">
        <f>E213/'POPULAÇÃO ATENDIDA SAA'!E213</f>
        <v>81.777249575551778</v>
      </c>
      <c r="J213" s="31">
        <f>F213/'POPULAÇÃO ATENDIDA SAA'!F213</f>
        <v>81.53194567062819</v>
      </c>
      <c r="K213" s="31">
        <f>G213/'POPULAÇÃO ATENDIDA SAA'!G213</f>
        <v>84.781745331069601</v>
      </c>
      <c r="L213" s="34"/>
      <c r="M213" s="31">
        <f>$K213*'POPULAÇÃO ATENDIDA SAA'!X213</f>
        <v>252396.17739130434</v>
      </c>
      <c r="N213" s="31">
        <f>$K213*'POPULAÇÃO ATENDIDA SAA'!Y213</f>
        <v>254950.47140664957</v>
      </c>
      <c r="O213" s="31">
        <f>$K213*'POPULAÇÃO ATENDIDA SAA'!Z213</f>
        <v>257504.76542199482</v>
      </c>
      <c r="P213" s="31">
        <f>$K213*'POPULAÇÃO ATENDIDA SAA'!AA213</f>
        <v>259899.41606138099</v>
      </c>
    </row>
    <row r="214" spans="1:16" x14ac:dyDescent="0.25">
      <c r="A214" s="1">
        <v>209</v>
      </c>
      <c r="B214" t="s">
        <v>434</v>
      </c>
      <c r="C214" s="14" t="s">
        <v>463</v>
      </c>
      <c r="D214" s="14" t="s">
        <v>459</v>
      </c>
      <c r="E214" s="5">
        <v>163497</v>
      </c>
      <c r="F214" s="5">
        <v>158487</v>
      </c>
      <c r="G214" s="5">
        <v>159139</v>
      </c>
      <c r="I214" s="31">
        <f>E214/'POPULAÇÃO ATENDIDA SAA'!E214</f>
        <v>64.174529662718385</v>
      </c>
      <c r="J214" s="31">
        <f>F214/'POPULAÇÃO ATENDIDA SAA'!F214</f>
        <v>61.543375853780518</v>
      </c>
      <c r="K214" s="31">
        <f>G214/'POPULAÇÃO ATENDIDA SAA'!G214</f>
        <v>61.136288487646446</v>
      </c>
      <c r="L214" s="34"/>
      <c r="M214" s="31">
        <f>$K214*'POPULAÇÃO ATENDIDA SAA'!X214</f>
        <v>160839.72213740461</v>
      </c>
      <c r="N214" s="31">
        <f>$K214*'POPULAÇÃO ATENDIDA SAA'!Y214</f>
        <v>162540.44427480918</v>
      </c>
      <c r="O214" s="31">
        <f>$K214*'POPULAÇÃO ATENDIDA SAA'!Z214</f>
        <v>164119.68625954204</v>
      </c>
      <c r="P214" s="31">
        <f>$K214*'POPULAÇÃO ATENDIDA SAA'!AA214</f>
        <v>165638.18816793896</v>
      </c>
    </row>
    <row r="215" spans="1:16" x14ac:dyDescent="0.25">
      <c r="A215" s="1">
        <v>210</v>
      </c>
      <c r="B215" t="s">
        <v>435</v>
      </c>
      <c r="C215" s="14" t="s">
        <v>465</v>
      </c>
      <c r="D215" s="14" t="s">
        <v>458</v>
      </c>
      <c r="E215" s="5">
        <v>386190</v>
      </c>
      <c r="F215" s="5">
        <v>395613.01</v>
      </c>
      <c r="G215" s="5">
        <v>418126</v>
      </c>
      <c r="I215" s="31">
        <f>E215/'POPULAÇÃO ATENDIDA SAA'!E215</f>
        <v>52.781905314846341</v>
      </c>
      <c r="J215" s="31">
        <f>F215/'POPULAÇÃO ATENDIDA SAA'!F215</f>
        <v>53.213050596064754</v>
      </c>
      <c r="K215" s="31">
        <f>G215/'POPULAÇÃO ATENDIDA SAA'!G215</f>
        <v>55.350087989385941</v>
      </c>
      <c r="L215" s="34"/>
      <c r="M215" s="31">
        <f>$K215*'POPULAÇÃO ATENDIDA SAA'!X215</f>
        <v>422584.95707343414</v>
      </c>
      <c r="N215" s="31">
        <f>$K215*'POPULAÇÃO ATENDIDA SAA'!Y215</f>
        <v>426931.02915766748</v>
      </c>
      <c r="O215" s="31">
        <f>$K215*'POPULAÇÃO ATENDIDA SAA'!Z215</f>
        <v>431164.21625269984</v>
      </c>
      <c r="P215" s="31">
        <f>$K215*'POPULAÇÃO ATENDIDA SAA'!AA215</f>
        <v>435228.07586393092</v>
      </c>
    </row>
    <row r="216" spans="1:16" x14ac:dyDescent="0.25">
      <c r="A216" s="1">
        <v>211</v>
      </c>
      <c r="B216" t="s">
        <v>436</v>
      </c>
      <c r="C216" s="14" t="s">
        <v>463</v>
      </c>
      <c r="D216" s="14" t="s">
        <v>459</v>
      </c>
      <c r="E216" s="5">
        <v>269282.52</v>
      </c>
      <c r="F216" s="5">
        <v>273413.84999999998</v>
      </c>
      <c r="G216" s="5">
        <v>286988.46999999997</v>
      </c>
      <c r="I216" s="31">
        <f>E216/'POPULAÇÃO ATENDIDA SAA'!E216</f>
        <v>105.23286304646288</v>
      </c>
      <c r="J216" s="31">
        <f>F216/'POPULAÇÃO ATENDIDA SAA'!F216</f>
        <v>106.81529909835498</v>
      </c>
      <c r="K216" s="31">
        <f>G216/'POPULAÇÃO ATENDIDA SAA'!G216</f>
        <v>112.0849059698741</v>
      </c>
      <c r="L216" s="34"/>
      <c r="M216" s="31">
        <f>$K216*'POPULAÇÃO ATENDIDA SAA'!X216</f>
        <v>290159.61331491708</v>
      </c>
      <c r="N216" s="31">
        <f>$K216*'POPULAÇÃO ATENDIDA SAA'!Y216</f>
        <v>293119.3470755064</v>
      </c>
      <c r="O216" s="31">
        <f>$K216*'POPULAÇÃO ATENDIDA SAA'!Z216</f>
        <v>295973.37605893187</v>
      </c>
      <c r="P216" s="31">
        <f>$K216*'POPULAÇÃO ATENDIDA SAA'!AA216</f>
        <v>298827.40504235728</v>
      </c>
    </row>
    <row r="217" spans="1:16" x14ac:dyDescent="0.25">
      <c r="A217" s="1">
        <v>212</v>
      </c>
      <c r="B217" t="s">
        <v>437</v>
      </c>
      <c r="C217" s="14" t="s">
        <v>463</v>
      </c>
      <c r="D217" s="14" t="s">
        <v>458</v>
      </c>
      <c r="E217" s="5">
        <v>6704587.7300000004</v>
      </c>
      <c r="F217" s="5">
        <v>6648118.4900000002</v>
      </c>
      <c r="G217" s="5">
        <v>7025613.4899999993</v>
      </c>
      <c r="I217" s="31">
        <f>E217/'POPULAÇÃO ATENDIDA SAA'!E217</f>
        <v>52.562785472723668</v>
      </c>
      <c r="J217" s="31">
        <f>F217/'POPULAÇÃO ATENDIDA SAA'!F217</f>
        <v>51.31277045595106</v>
      </c>
      <c r="K217" s="31">
        <f>G217/'POPULAÇÃO ATENDIDA SAA'!G217</f>
        <v>53.382447131793619</v>
      </c>
      <c r="L217" s="34"/>
      <c r="M217" s="31">
        <f>$K217*'POPULAÇÃO ATENDIDA SAA'!X217</f>
        <v>7101015.5308211818</v>
      </c>
      <c r="N217" s="31">
        <f>$K217*'POPULAÇÃO ATENDIDA SAA'!Y217</f>
        <v>7178562.6793238819</v>
      </c>
      <c r="O217" s="31">
        <f>$K217*'POPULAÇÃO ATENDIDA SAA'!Z217</f>
        <v>7249313.5077411868</v>
      </c>
      <c r="P217" s="31">
        <f>$K217*'POPULAÇÃO ATENDIDA SAA'!AA217</f>
        <v>7317741.9807218909</v>
      </c>
    </row>
    <row r="218" spans="1:16" x14ac:dyDescent="0.25">
      <c r="A218" s="1">
        <v>213</v>
      </c>
      <c r="B218" t="s">
        <v>438</v>
      </c>
      <c r="C218" s="14" t="s">
        <v>464</v>
      </c>
      <c r="D218" s="14" t="s">
        <v>460</v>
      </c>
      <c r="E218" s="5">
        <v>281521.57000000007</v>
      </c>
      <c r="F218" s="5">
        <v>274644.37</v>
      </c>
      <c r="G218" s="5">
        <v>284428.45</v>
      </c>
      <c r="I218" s="31">
        <f>E218/'POPULAÇÃO ATENDIDA SAA'!E218</f>
        <v>72.66948115642748</v>
      </c>
      <c r="J218" s="31">
        <f>F218/'POPULAÇÃO ATENDIDA SAA'!F218</f>
        <v>70.894261744966443</v>
      </c>
      <c r="K218" s="31">
        <f>G218/'POPULAÇÃO ATENDIDA SAA'!G218</f>
        <v>73.419837377387722</v>
      </c>
      <c r="L218" s="34"/>
      <c r="M218" s="31">
        <f>$K218*'POPULAÇÃO ATENDIDA SAA'!X218</f>
        <v>287469.72625759424</v>
      </c>
      <c r="N218" s="31">
        <f>$K218*'POPULAÇÃO ATENDIDA SAA'!Y218</f>
        <v>290441.88260024309</v>
      </c>
      <c r="O218" s="31">
        <f>$K218*'POPULAÇÃO ATENDIDA SAA'!Z218</f>
        <v>293275.79911300127</v>
      </c>
      <c r="P218" s="31">
        <f>$K218*'POPULAÇÃO ATENDIDA SAA'!AA218</f>
        <v>296040.59571081412</v>
      </c>
    </row>
    <row r="219" spans="1:16" x14ac:dyDescent="0.25">
      <c r="A219" s="1">
        <v>214</v>
      </c>
      <c r="B219" t="s">
        <v>439</v>
      </c>
      <c r="C219" s="14" t="s">
        <v>464</v>
      </c>
      <c r="D219" s="14" t="s">
        <v>460</v>
      </c>
      <c r="E219" s="5">
        <v>284394</v>
      </c>
      <c r="F219" s="5">
        <v>307481</v>
      </c>
      <c r="G219" s="5">
        <v>301536</v>
      </c>
      <c r="I219" s="31">
        <f>E219/'POPULAÇÃO ATENDIDA SAA'!E219</f>
        <v>71.987881480539471</v>
      </c>
      <c r="J219" s="31">
        <f>F219/'POPULAÇÃO ATENDIDA SAA'!F219</f>
        <v>76.719400478808552</v>
      </c>
      <c r="K219" s="31">
        <f>G219/'POPULAÇÃO ATENDIDA SAA'!G219</f>
        <v>74.16073718039371</v>
      </c>
      <c r="L219" s="34"/>
      <c r="M219" s="31">
        <f>$K219*'POPULAÇÃO ATENDIDA SAA'!X219</f>
        <v>304762.18760885793</v>
      </c>
      <c r="N219" s="31">
        <f>$K219*'POPULAÇÃO ATENDIDA SAA'!Y219</f>
        <v>307913.34759890527</v>
      </c>
      <c r="O219" s="31">
        <f>$K219*'POPULAÇÃO ATENDIDA SAA'!Z219</f>
        <v>310914.45235133125</v>
      </c>
      <c r="P219" s="31">
        <f>$K219*'POPULAÇÃO ATENDIDA SAA'!AA219</f>
        <v>313840.52948494657</v>
      </c>
    </row>
    <row r="220" spans="1:16" x14ac:dyDescent="0.25">
      <c r="A220" s="1">
        <v>215</v>
      </c>
      <c r="B220" t="s">
        <v>440</v>
      </c>
      <c r="C220" s="14" t="s">
        <v>463</v>
      </c>
      <c r="D220" s="14" t="s">
        <v>458</v>
      </c>
      <c r="E220" s="5">
        <v>137266</v>
      </c>
      <c r="F220" s="5">
        <v>139974</v>
      </c>
      <c r="G220" s="5">
        <v>139289</v>
      </c>
      <c r="I220" s="31">
        <f>E220/'POPULAÇÃO ATENDIDA SAA'!E220</f>
        <v>92.935680433310765</v>
      </c>
      <c r="J220" s="31">
        <f>F220/'POPULAÇÃO ATENDIDA SAA'!F220</f>
        <v>94.769126607989165</v>
      </c>
      <c r="K220" s="31">
        <f>G220/'POPULAÇÃO ATENDIDA SAA'!G220</f>
        <v>94.305348679756264</v>
      </c>
      <c r="L220" s="34"/>
      <c r="M220" s="31">
        <f>$K220*'POPULAÇÃO ATENDIDA SAA'!X220</f>
        <v>140798.18610579986</v>
      </c>
      <c r="N220" s="31">
        <f>$K220*'POPULAÇÃO ATENDIDA SAA'!Y220</f>
        <v>142218.5965583174</v>
      </c>
      <c r="O220" s="31">
        <f>$K220*'POPULAÇÃO ATENDIDA SAA'!Z220</f>
        <v>143550.23135755255</v>
      </c>
      <c r="P220" s="31">
        <f>$K220*'POPULAÇÃO ATENDIDA SAA'!AA220</f>
        <v>144970.64181007008</v>
      </c>
    </row>
    <row r="221" spans="1:16" x14ac:dyDescent="0.25">
      <c r="A221" s="1">
        <v>216</v>
      </c>
      <c r="B221" t="s">
        <v>441</v>
      </c>
      <c r="C221" s="14" t="s">
        <v>463</v>
      </c>
      <c r="D221" s="14" t="s">
        <v>458</v>
      </c>
      <c r="E221" s="5">
        <v>2820981</v>
      </c>
      <c r="F221" s="5">
        <v>2838186</v>
      </c>
      <c r="G221" s="5">
        <v>2983688</v>
      </c>
      <c r="I221" s="31">
        <f>E221/'POPULAÇÃO ATENDIDA SAA'!E221</f>
        <v>73.346205986851459</v>
      </c>
      <c r="J221" s="31">
        <f>F221/'POPULAÇÃO ATENDIDA SAA'!F221</f>
        <v>73.251479249325612</v>
      </c>
      <c r="K221" s="31">
        <f>G221/'POPULAÇÃO ATENDIDA SAA'!G221</f>
        <v>76.441113900487281</v>
      </c>
      <c r="L221" s="34"/>
      <c r="M221" s="31">
        <f>$K221*'POPULAÇÃO ATENDIDA SAA'!X221</f>
        <v>3015722.4908776935</v>
      </c>
      <c r="N221" s="31">
        <f>$K221*'POPULAÇÃO ATENDIDA SAA'!Y221</f>
        <v>3046711.5671346695</v>
      </c>
      <c r="O221" s="31">
        <f>$K221*'POPULAÇÃO ATENDIDA SAA'!Z221</f>
        <v>3076729.9012438371</v>
      </c>
      <c r="P221" s="31">
        <f>$K221*'POPULAÇÃO ATENDIDA SAA'!AA221</f>
        <v>3105777.4932051958</v>
      </c>
    </row>
    <row r="222" spans="1:16" x14ac:dyDescent="0.25">
      <c r="A222" s="1">
        <v>217</v>
      </c>
      <c r="B222" t="s">
        <v>442</v>
      </c>
      <c r="C222" s="14" t="s">
        <v>465</v>
      </c>
      <c r="D222" s="14" t="s">
        <v>458</v>
      </c>
      <c r="E222" s="5">
        <v>925708</v>
      </c>
      <c r="F222" s="5">
        <v>1010254</v>
      </c>
      <c r="G222" s="5">
        <v>1012609.33</v>
      </c>
      <c r="I222" s="31">
        <f>E222/'POPULAÇÃO ATENDIDA SAA'!E222</f>
        <v>79.524992228833725</v>
      </c>
      <c r="J222" s="31">
        <f>F222/'POPULAÇÃO ATENDIDA SAA'!F222</f>
        <v>86.779425672197945</v>
      </c>
      <c r="K222" s="31">
        <f>G222/'POPULAÇÃO ATENDIDA SAA'!G222</f>
        <v>86.973048437812764</v>
      </c>
      <c r="L222" s="34"/>
      <c r="M222" s="31">
        <f>$K222*'POPULAÇÃO ATENDIDA SAA'!X222</f>
        <v>1023506.4123602234</v>
      </c>
      <c r="N222" s="31">
        <f>$K222*'POPULAÇÃO ATENDIDA SAA'!Y222</f>
        <v>1034157.6958702161</v>
      </c>
      <c r="O222" s="31">
        <f>$K222*'POPULAÇÃO ATENDIDA SAA'!Z222</f>
        <v>1044235.4487296708</v>
      </c>
      <c r="P222" s="31">
        <f>$K222*'POPULAÇÃO ATENDIDA SAA'!AA222</f>
        <v>1054149.3356889717</v>
      </c>
    </row>
    <row r="223" spans="1:16" x14ac:dyDescent="0.25">
      <c r="A223" s="1">
        <v>218</v>
      </c>
      <c r="B223" t="s">
        <v>443</v>
      </c>
      <c r="C223" s="14" t="s">
        <v>463</v>
      </c>
      <c r="D223" s="14" t="s">
        <v>459</v>
      </c>
      <c r="E223" s="5">
        <v>211313.89</v>
      </c>
      <c r="F223" s="5">
        <v>220715.97999999998</v>
      </c>
      <c r="G223" s="5">
        <v>221783.45</v>
      </c>
      <c r="I223" s="31">
        <f>E223/'POPULAÇÃO ATENDIDA SAA'!E223</f>
        <v>94.632283922973585</v>
      </c>
      <c r="J223" s="31">
        <f>F223/'POPULAÇÃO ATENDIDA SAA'!F223</f>
        <v>98.84280340349305</v>
      </c>
      <c r="K223" s="31">
        <f>G223/'POPULAÇÃO ATENDIDA SAA'!G223</f>
        <v>99.320846394984329</v>
      </c>
      <c r="L223" s="34"/>
      <c r="M223" s="31">
        <f>$K223*'POPULAÇÃO ATENDIDA SAA'!X223</f>
        <v>224120.96528246207</v>
      </c>
      <c r="N223" s="31">
        <f>$K223*'POPULAÇÃO ATENDIDA SAA'!Y223</f>
        <v>226458.48056492413</v>
      </c>
      <c r="O223" s="31">
        <f>$K223*'POPULAÇÃO ATENDIDA SAA'!Z223</f>
        <v>228702.49523608771</v>
      </c>
      <c r="P223" s="31">
        <f>$K223*'POPULAÇÃO ATENDIDA SAA'!AA223</f>
        <v>230853.0092959528</v>
      </c>
    </row>
    <row r="224" spans="1:16" x14ac:dyDescent="0.25">
      <c r="A224" s="1">
        <v>219</v>
      </c>
      <c r="B224" t="s">
        <v>444</v>
      </c>
      <c r="C224" s="14" t="s">
        <v>463</v>
      </c>
      <c r="D224" s="14" t="s">
        <v>459</v>
      </c>
      <c r="E224" s="5">
        <v>12930548</v>
      </c>
      <c r="F224" s="5">
        <v>16980925</v>
      </c>
      <c r="G224" s="5">
        <v>17195802</v>
      </c>
      <c r="I224" s="31">
        <f>E224/'POPULAÇÃO ATENDIDA SAA'!E224</f>
        <v>71.530996613808597</v>
      </c>
      <c r="J224" s="31">
        <f>F224/'POPULAÇÃO ATENDIDA SAA'!F224</f>
        <v>92.122617575967553</v>
      </c>
      <c r="K224" s="31">
        <f>G224/'POPULAÇÃO ATENDIDA SAA'!G224</f>
        <v>91.486063789941525</v>
      </c>
      <c r="L224" s="34"/>
      <c r="M224" s="31">
        <f>$K224*'POPULAÇÃO ATENDIDA SAA'!X224</f>
        <v>17380309.981301494</v>
      </c>
      <c r="N224" s="31">
        <f>$K224*'POPULAÇÃO ATENDIDA SAA'!Y224</f>
        <v>17559120.340946741</v>
      </c>
      <c r="O224" s="31">
        <f>$K224*'POPULAÇÃO ATENDIDA SAA'!Z224</f>
        <v>17732233.078935742</v>
      </c>
      <c r="P224" s="31">
        <f>$K224*'POPULAÇÃO ATENDIDA SAA'!AA224</f>
        <v>17899553.234907556</v>
      </c>
    </row>
    <row r="225" spans="1:16" x14ac:dyDescent="0.25">
      <c r="A225" s="1">
        <v>220</v>
      </c>
      <c r="B225" t="s">
        <v>445</v>
      </c>
      <c r="C225" s="14" t="s">
        <v>463</v>
      </c>
      <c r="D225" s="14" t="s">
        <v>460</v>
      </c>
      <c r="E225" s="5">
        <v>165866</v>
      </c>
      <c r="F225" s="5">
        <v>178589</v>
      </c>
      <c r="G225" s="5">
        <v>181086</v>
      </c>
      <c r="I225" s="31">
        <f>E225/'POPULAÇÃO ATENDIDA SAA'!E225</f>
        <v>68.534942776053995</v>
      </c>
      <c r="J225" s="31">
        <f>F225/'POPULAÇÃO ATENDIDA SAA'!F225</f>
        <v>73.527319902037135</v>
      </c>
      <c r="K225" s="31">
        <f>G225/'POPULAÇÃO ATENDIDA SAA'!G225</f>
        <v>74.287928385987414</v>
      </c>
      <c r="L225" s="34"/>
      <c r="M225" s="31">
        <f>$K225*'POPULAÇÃO ATENDIDA SAA'!X225</f>
        <v>183008.6590640975</v>
      </c>
      <c r="N225" s="31">
        <f>$K225*'POPULAÇÃO ATENDIDA SAA'!Y225</f>
        <v>184931.31812819501</v>
      </c>
      <c r="O225" s="31">
        <f>$K225*'POPULAÇÃO ATENDIDA SAA'!Z225</f>
        <v>186711.55800235941</v>
      </c>
      <c r="P225" s="31">
        <f>$K225*'POPULAÇÃO ATENDIDA SAA'!AA225</f>
        <v>188491.79787652378</v>
      </c>
    </row>
    <row r="226" spans="1:16" x14ac:dyDescent="0.25">
      <c r="A226" s="1">
        <v>221</v>
      </c>
      <c r="B226" t="s">
        <v>446</v>
      </c>
      <c r="C226" s="14" t="s">
        <v>463</v>
      </c>
      <c r="D226" s="14" t="s">
        <v>459</v>
      </c>
      <c r="E226" s="5">
        <v>828377.08</v>
      </c>
      <c r="F226" s="5">
        <v>795302.79999999993</v>
      </c>
      <c r="G226" s="5">
        <v>818449.79999999993</v>
      </c>
      <c r="I226" s="31">
        <f>E226/'POPULAÇÃO ATENDIDA SAA'!E226</f>
        <v>78.819092902631468</v>
      </c>
      <c r="J226" s="31">
        <f>F226/'POPULAÇÃO ATENDIDA SAA'!F226</f>
        <v>75.071542371076987</v>
      </c>
      <c r="K226" s="31">
        <f>G226/'POPULAÇÃO ATENDIDA SAA'!G226</f>
        <v>76.643325493134526</v>
      </c>
      <c r="L226" s="34"/>
      <c r="M226" s="31">
        <f>$K226*'POPULAÇÃO ATENDIDA SAA'!X226</f>
        <v>827235.80115606927</v>
      </c>
      <c r="N226" s="31">
        <f>$K226*'POPULAÇÃO ATENDIDA SAA'!Y226</f>
        <v>835721.4262042389</v>
      </c>
      <c r="O226" s="31">
        <f>$K226*'POPULAÇÃO ATENDIDA SAA'!Z226</f>
        <v>843981.76917148358</v>
      </c>
      <c r="P226" s="31">
        <f>$K226*'POPULAÇÃO ATENDIDA SAA'!AA226</f>
        <v>851941.73603082856</v>
      </c>
    </row>
    <row r="227" spans="1:16" x14ac:dyDescent="0.25">
      <c r="A227" s="1">
        <v>222</v>
      </c>
      <c r="B227" t="s">
        <v>447</v>
      </c>
      <c r="C227" s="14" t="s">
        <v>463</v>
      </c>
      <c r="D227" s="14" t="s">
        <v>459</v>
      </c>
      <c r="E227" s="5">
        <v>252860</v>
      </c>
      <c r="F227" s="5">
        <v>244495</v>
      </c>
      <c r="G227" s="5">
        <v>243111</v>
      </c>
      <c r="I227" s="31">
        <f>E227/'POPULAÇÃO ATENDIDA SAA'!E227</f>
        <v>53.72015584666331</v>
      </c>
      <c r="J227" s="31">
        <f>F227/'POPULAÇÃO ATENDIDA SAA'!F227</f>
        <v>51.039967387194565</v>
      </c>
      <c r="K227" s="31">
        <f>G227/'POPULAÇÃO ATENDIDA SAA'!G227</f>
        <v>49.612513395384738</v>
      </c>
      <c r="L227" s="34"/>
      <c r="M227" s="31">
        <f>$K227*'POPULAÇÃO ATENDIDA SAA'!X227</f>
        <v>245737.043207312</v>
      </c>
      <c r="N227" s="31">
        <f>$K227*'POPULAÇÃO ATENDIDA SAA'!Y227</f>
        <v>248262.08475280431</v>
      </c>
      <c r="O227" s="31">
        <f>$K227*'POPULAÇÃO ATENDIDA SAA'!Z227</f>
        <v>250686.12463647692</v>
      </c>
      <c r="P227" s="31">
        <f>$K227*'POPULAÇÃO ATENDIDA SAA'!AA227</f>
        <v>253059.66368923965</v>
      </c>
    </row>
    <row r="228" spans="1:16" x14ac:dyDescent="0.25">
      <c r="A228" s="1">
        <v>223</v>
      </c>
      <c r="B228" t="s">
        <v>448</v>
      </c>
      <c r="C228" s="14" t="s">
        <v>463</v>
      </c>
      <c r="D228" s="14" t="s">
        <v>458</v>
      </c>
      <c r="E228" s="5">
        <v>140413</v>
      </c>
      <c r="F228" s="5">
        <v>150868.16999999998</v>
      </c>
      <c r="G228" s="5">
        <v>179032.58000000002</v>
      </c>
      <c r="I228" s="31">
        <f>E228/'POPULAÇÃO ATENDIDA SAA'!E228</f>
        <v>79.311862707834749</v>
      </c>
      <c r="J228" s="31">
        <f>F228/'POPULAÇÃO ATENDIDA SAA'!F228</f>
        <v>84.390409638265766</v>
      </c>
      <c r="K228" s="31">
        <f>G228/'POPULAÇÃO ATENDIDA SAA'!G228</f>
        <v>99.17270669952029</v>
      </c>
      <c r="L228" s="34"/>
      <c r="M228" s="31">
        <f>$K228*'POPULAÇÃO ATENDIDA SAA'!X228</f>
        <v>180993.50639649507</v>
      </c>
      <c r="N228" s="31">
        <f>$K228*'POPULAÇÃO ATENDIDA SAA'!Y228</f>
        <v>182856.38647316536</v>
      </c>
      <c r="O228" s="31">
        <f>$K228*'POPULAÇÃO ATENDIDA SAA'!Z228</f>
        <v>184621.22023001095</v>
      </c>
      <c r="P228" s="31">
        <f>$K228*'POPULAÇÃO ATENDIDA SAA'!AA228</f>
        <v>186386.05398685651</v>
      </c>
    </row>
    <row r="230" spans="1:16" x14ac:dyDescent="0.25">
      <c r="B230" s="8" t="s">
        <v>209</v>
      </c>
      <c r="C230" s="8"/>
      <c r="D230" s="15"/>
      <c r="E230" s="7">
        <v>412281632.56999999</v>
      </c>
      <c r="F230" s="7">
        <v>424634069.00999999</v>
      </c>
      <c r="G230" s="7">
        <v>428160732.11000001</v>
      </c>
      <c r="M230" s="7">
        <f>SUM(M6:M228)</f>
        <v>433725866.97471392</v>
      </c>
      <c r="N230" s="7">
        <f t="shared" ref="N230:P230" si="0">SUM(N6:N228)</f>
        <v>438913682.66942</v>
      </c>
      <c r="O230" s="7">
        <f t="shared" si="0"/>
        <v>443743677.8525247</v>
      </c>
      <c r="P230" s="7">
        <f t="shared" si="0"/>
        <v>448523167.440988</v>
      </c>
    </row>
    <row r="231" spans="1:16" x14ac:dyDescent="0.25">
      <c r="M231" s="33">
        <f>(M230-G230)/G230</f>
        <v>1.2997770340331333E-2</v>
      </c>
      <c r="N231" s="33">
        <f>(N230-M230)/M230</f>
        <v>1.1961047495026461E-2</v>
      </c>
      <c r="O231" s="33">
        <f t="shared" ref="O231:P231" si="1">(O230-N230)/N230</f>
        <v>1.1004430651897764E-2</v>
      </c>
      <c r="P231" s="33">
        <f t="shared" si="1"/>
        <v>1.0770834215809917E-2</v>
      </c>
    </row>
  </sheetData>
  <autoFilter ref="B5:L228" xr:uid="{00000000-0001-0000-0C00-000000000000}"/>
  <mergeCells count="5">
    <mergeCell ref="M4:P4"/>
    <mergeCell ref="B3:G3"/>
    <mergeCell ref="E4:G4"/>
    <mergeCell ref="I4:K4"/>
    <mergeCell ref="A1:P1"/>
  </mergeCells>
  <pageMargins left="0.31527777777777799" right="0.31527777777777799" top="0.35416666666666702" bottom="0.55138888888888904" header="0.511811023622047" footer="0.31527777777777799"/>
  <pageSetup paperSize="9" scale="50" orientation="landscape" horizontalDpi="300" verticalDpi="300" r:id="rId1"/>
  <headerFooter>
    <oddFooter>&amp;LFonte das Informações: Painel de Indicadores | SANEAGO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55A11"/>
  </sheetPr>
  <dimension ref="A1:P231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I21" sqref="I21"/>
    </sheetView>
  </sheetViews>
  <sheetFormatPr defaultColWidth="8.7109375" defaultRowHeight="15" outlineLevelCol="1" x14ac:dyDescent="0.25"/>
  <cols>
    <col min="1" max="1" width="8.28515625" customWidth="1"/>
    <col min="2" max="2" width="32" bestFit="1" customWidth="1"/>
    <col min="3" max="3" width="21.85546875" hidden="1" customWidth="1" outlineLevel="1"/>
    <col min="4" max="4" width="22.28515625" style="14" hidden="1" customWidth="1" outlineLevel="1"/>
    <col min="5" max="5" width="14.85546875" customWidth="1" collapsed="1"/>
    <col min="6" max="6" width="14.7109375" customWidth="1"/>
    <col min="7" max="7" width="14.85546875" customWidth="1"/>
    <col min="8" max="8" width="8.7109375" customWidth="1" outlineLevel="1"/>
    <col min="9" max="11" width="10.7109375" customWidth="1" outlineLevel="1"/>
    <col min="12" max="12" width="8.7109375" customWidth="1"/>
    <col min="13" max="16" width="13.140625" customWidth="1"/>
  </cols>
  <sheetData>
    <row r="1" spans="1:16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6" x14ac:dyDescent="0.25">
      <c r="B3" s="42" t="s">
        <v>451</v>
      </c>
      <c r="C3" s="42"/>
      <c r="D3" s="42"/>
      <c r="E3" s="42"/>
      <c r="F3" s="42"/>
      <c r="G3" s="42"/>
    </row>
    <row r="4" spans="1:16" x14ac:dyDescent="0.25">
      <c r="E4" s="39" t="s">
        <v>468</v>
      </c>
      <c r="F4" s="39"/>
      <c r="G4" s="39"/>
      <c r="I4" s="39" t="s">
        <v>475</v>
      </c>
      <c r="J4" s="39"/>
      <c r="K4" s="39"/>
      <c r="M4" s="39" t="s">
        <v>487</v>
      </c>
      <c r="N4" s="39"/>
      <c r="O4" s="39"/>
      <c r="P4" s="39"/>
    </row>
    <row r="5" spans="1:16" x14ac:dyDescent="0.25">
      <c r="A5" s="3"/>
      <c r="B5" s="2" t="s">
        <v>213</v>
      </c>
      <c r="C5" s="3" t="s">
        <v>461</v>
      </c>
      <c r="D5" s="3" t="s">
        <v>462</v>
      </c>
      <c r="E5" s="20">
        <v>2023</v>
      </c>
      <c r="F5" s="21">
        <v>2024</v>
      </c>
      <c r="G5" s="19">
        <v>2025</v>
      </c>
      <c r="I5" s="20">
        <v>2023</v>
      </c>
      <c r="J5" s="21">
        <v>2024</v>
      </c>
      <c r="K5" s="19">
        <v>2025</v>
      </c>
      <c r="M5" s="17">
        <v>2026</v>
      </c>
      <c r="N5" s="18">
        <v>2027</v>
      </c>
      <c r="O5" s="19">
        <v>2028</v>
      </c>
      <c r="P5" s="17">
        <v>2029</v>
      </c>
    </row>
    <row r="6" spans="1:16" x14ac:dyDescent="0.25">
      <c r="A6" s="1">
        <v>1</v>
      </c>
      <c r="B6" t="s">
        <v>214</v>
      </c>
      <c r="C6" s="14" t="s">
        <v>465</v>
      </c>
      <c r="D6" s="14" t="s">
        <v>458</v>
      </c>
      <c r="E6" s="5">
        <v>447576</v>
      </c>
      <c r="F6" s="5">
        <v>490160</v>
      </c>
      <c r="G6" s="5">
        <v>536393</v>
      </c>
      <c r="I6" s="31">
        <f>E6/'POPULAÇÃO ATENDIDA SAA'!E6</f>
        <v>65.413847345766825</v>
      </c>
      <c r="J6" s="31">
        <f>F6/'POPULAÇÃO ATENDIDA SAA'!F6</f>
        <v>70.294924610643761</v>
      </c>
      <c r="K6" s="31">
        <f>G6/'POPULAÇÃO ATENDIDA SAA'!G6</f>
        <v>75.483564097837203</v>
      </c>
      <c r="M6" s="31">
        <f>$K6*'POPULAÇÃO ATENDIDA SAA'!X6</f>
        <v>542174.10719487327</v>
      </c>
      <c r="N6" s="31">
        <f>$K6*'POPULAÇÃO ATENDIDA SAA'!Y6</f>
        <v>547720.84517914359</v>
      </c>
      <c r="O6" s="31">
        <f>$K6*'POPULAÇÃO ATENDIDA SAA'!Z6</f>
        <v>553111.33702301199</v>
      </c>
      <c r="P6" s="31">
        <f>$K6*'POPULAÇÃO ATENDIDA SAA'!AA6</f>
        <v>558345.58272647834</v>
      </c>
    </row>
    <row r="7" spans="1:16" x14ac:dyDescent="0.25">
      <c r="A7" s="1">
        <v>3</v>
      </c>
      <c r="B7" t="s">
        <v>215</v>
      </c>
      <c r="C7" s="14" t="s">
        <v>464</v>
      </c>
      <c r="D7" s="14" t="s">
        <v>460</v>
      </c>
      <c r="E7" s="5">
        <v>1003475</v>
      </c>
      <c r="F7" s="5">
        <v>1041008</v>
      </c>
      <c r="G7" s="5">
        <v>1084395</v>
      </c>
      <c r="I7" s="31">
        <f>E7/'POPULAÇÃO ATENDIDA SAA'!E7</f>
        <v>51.415124214221166</v>
      </c>
      <c r="J7" s="31">
        <f>F7/'POPULAÇÃO ATENDIDA SAA'!F7</f>
        <v>52.879462993013831</v>
      </c>
      <c r="K7" s="31">
        <f>G7/'POPULAÇÃO ATENDIDA SAA'!G7</f>
        <v>54.734841807426108</v>
      </c>
      <c r="M7" s="31">
        <f>$K7*'POPULAÇÃO ATENDIDA SAA'!X7</f>
        <v>1096057.9358016467</v>
      </c>
      <c r="N7" s="31">
        <f>$K7*'POPULAÇÃO ATENDIDA SAA'!Y7</f>
        <v>1107359.6302289059</v>
      </c>
      <c r="O7" s="31">
        <f>$K7*'POPULAÇÃO ATENDIDA SAA'!Z7</f>
        <v>1118248.4773711513</v>
      </c>
      <c r="P7" s="31">
        <f>$K7*'POPULAÇÃO ATENDIDA SAA'!AA7</f>
        <v>1128776.0831390093</v>
      </c>
    </row>
    <row r="8" spans="1:16" x14ac:dyDescent="0.25">
      <c r="A8" s="1">
        <v>4</v>
      </c>
      <c r="B8" t="s">
        <v>216</v>
      </c>
      <c r="C8" s="14" t="s">
        <v>463</v>
      </c>
      <c r="D8" s="14" t="s">
        <v>460</v>
      </c>
      <c r="E8" s="5">
        <v>114503</v>
      </c>
      <c r="F8" s="5">
        <v>125154</v>
      </c>
      <c r="G8" s="5">
        <v>127730</v>
      </c>
      <c r="I8" s="31">
        <f>E8/'POPULAÇÃO ATENDIDA SAA'!E8</f>
        <v>49.945159906471957</v>
      </c>
      <c r="J8" s="31">
        <f>F8/'POPULAÇÃO ATENDIDA SAA'!F8</f>
        <v>54.525597588420567</v>
      </c>
      <c r="K8" s="31">
        <f>G8/'POPULAÇÃO ATENDIDA SAA'!G8</f>
        <v>55.581180811808117</v>
      </c>
      <c r="M8" s="31">
        <f>$K8*'POPULAÇÃO ATENDIDA SAA'!X8</f>
        <v>129098.91178895302</v>
      </c>
      <c r="N8" s="31">
        <f>$K8*'POPULAÇÃO ATENDIDA SAA'!Y8</f>
        <v>130467.82357790601</v>
      </c>
      <c r="O8" s="31">
        <f>$K8*'POPULAÇÃO ATENDIDA SAA'!Z8</f>
        <v>131731.43446001649</v>
      </c>
      <c r="P8" s="31">
        <f>$K8*'POPULAÇÃO ATENDIDA SAA'!AA8</f>
        <v>132995.04534212695</v>
      </c>
    </row>
    <row r="9" spans="1:16" x14ac:dyDescent="0.25">
      <c r="A9" s="1">
        <v>5</v>
      </c>
      <c r="B9" t="s">
        <v>217</v>
      </c>
      <c r="C9" s="14" t="s">
        <v>463</v>
      </c>
      <c r="D9" s="14" t="s">
        <v>458</v>
      </c>
      <c r="E9" s="5">
        <v>180114</v>
      </c>
      <c r="F9" s="5">
        <v>192839</v>
      </c>
      <c r="G9" s="5">
        <v>194321</v>
      </c>
      <c r="I9" s="31">
        <f>E9/'POPULAÇÃO ATENDIDA SAA'!E9</f>
        <v>74.617810230711029</v>
      </c>
      <c r="J9" s="31">
        <f>F9/'POPULAÇÃO ATENDIDA SAA'!F9</f>
        <v>78.983106480993968</v>
      </c>
      <c r="K9" s="31">
        <f>G9/'POPULAÇÃO ATENDIDA SAA'!G9</f>
        <v>78.982644392960196</v>
      </c>
      <c r="M9" s="31">
        <f>$K9*'POPULAÇÃO ATENDIDA SAA'!X9</f>
        <v>196419.36158376964</v>
      </c>
      <c r="N9" s="31">
        <f>$K9*'POPULAÇÃO ATENDIDA SAA'!Y9</f>
        <v>198454.13645287955</v>
      </c>
      <c r="O9" s="31">
        <f>$K9*'POPULAÇÃO ATENDIDA SAA'!Z9</f>
        <v>200425.32460732982</v>
      </c>
      <c r="P9" s="31">
        <f>$K9*'POPULAÇÃO ATENDIDA SAA'!AA9</f>
        <v>202269.33933246072</v>
      </c>
    </row>
    <row r="10" spans="1:16" x14ac:dyDescent="0.25">
      <c r="A10" s="1">
        <v>7</v>
      </c>
      <c r="B10" t="s">
        <v>218</v>
      </c>
      <c r="C10" s="14" t="s">
        <v>463</v>
      </c>
      <c r="D10" s="14" t="s">
        <v>459</v>
      </c>
      <c r="E10" s="5">
        <v>99245</v>
      </c>
      <c r="F10" s="5">
        <v>104878</v>
      </c>
      <c r="G10" s="5">
        <v>104562</v>
      </c>
      <c r="I10" s="31">
        <f>E10/'POPULAÇÃO ATENDIDA SAA'!E10</f>
        <v>71.245513280689167</v>
      </c>
      <c r="J10" s="31">
        <f>F10/'POPULAÇÃO ATENDIDA SAA'!F10</f>
        <v>75.289303661162961</v>
      </c>
      <c r="K10" s="31">
        <f>G10/'POPULAÇÃO ATENDIDA SAA'!G10</f>
        <v>75.062455132806889</v>
      </c>
      <c r="M10" s="31">
        <f>$K10*'POPULAÇÃO ATENDIDA SAA'!X10</f>
        <v>105621.74999999999</v>
      </c>
      <c r="N10" s="31">
        <f>$K10*'POPULAÇÃO ATENDIDA SAA'!Y10</f>
        <v>106752.14999999998</v>
      </c>
      <c r="O10" s="31">
        <f>$K10*'POPULAÇÃO ATENDIDA SAA'!Z10</f>
        <v>107811.89999999997</v>
      </c>
      <c r="P10" s="31">
        <f>$K10*'POPULAÇÃO ATENDIDA SAA'!AA10</f>
        <v>108800.99999999996</v>
      </c>
    </row>
    <row r="11" spans="1:16" x14ac:dyDescent="0.25">
      <c r="A11" s="1">
        <v>10</v>
      </c>
      <c r="B11" t="s">
        <v>219</v>
      </c>
      <c r="C11" s="14" t="s">
        <v>463</v>
      </c>
      <c r="D11" s="14" t="s">
        <v>459</v>
      </c>
      <c r="E11" s="5">
        <v>8165496</v>
      </c>
      <c r="F11" s="5">
        <v>8573943</v>
      </c>
      <c r="G11" s="5">
        <v>9064354</v>
      </c>
      <c r="I11" s="31">
        <f>E11/'POPULAÇÃO ATENDIDA SAA'!E11</f>
        <v>36.20730547668925</v>
      </c>
      <c r="J11" s="31">
        <f>F11/'POPULAÇÃO ATENDIDA SAA'!F11</f>
        <v>37.181842853578225</v>
      </c>
      <c r="K11" s="31">
        <f>G11/'POPULAÇÃO ATENDIDA SAA'!G11</f>
        <v>38.443583250577959</v>
      </c>
      <c r="M11" s="31">
        <f>$K11*'POPULAÇÃO ATENDIDA SAA'!X11</f>
        <v>9161606.1557055134</v>
      </c>
      <c r="N11" s="31">
        <f>$K11*'POPULAÇÃO ATENDIDA SAA'!Y11</f>
        <v>9255864.6926413868</v>
      </c>
      <c r="O11" s="31">
        <f>$K11*'POPULAÇÃO ATENDIDA SAA'!Z11</f>
        <v>9347089.156499926</v>
      </c>
      <c r="P11" s="31">
        <f>$K11*'POPULAÇÃO ATENDIDA SAA'!AA11</f>
        <v>9435279.547281133</v>
      </c>
    </row>
    <row r="12" spans="1:16" x14ac:dyDescent="0.25">
      <c r="A12" s="1">
        <v>11</v>
      </c>
      <c r="B12" t="s">
        <v>220</v>
      </c>
      <c r="C12" s="14" t="s">
        <v>463</v>
      </c>
      <c r="D12" s="14" t="s">
        <v>459</v>
      </c>
      <c r="E12" s="5">
        <v>1125850</v>
      </c>
      <c r="F12" s="5">
        <v>1191648</v>
      </c>
      <c r="G12" s="5">
        <v>1224132</v>
      </c>
      <c r="I12" s="31">
        <f>E12/'POPULAÇÃO ATENDIDA SAA'!E12</f>
        <v>47.181206319746266</v>
      </c>
      <c r="J12" s="31">
        <f>F12/'POPULAÇÃO ATENDIDA SAA'!F12</f>
        <v>49.356211923657412</v>
      </c>
      <c r="K12" s="31">
        <f>G12/'POPULAÇÃO ATENDIDA SAA'!G12</f>
        <v>50.110346722359346</v>
      </c>
      <c r="M12" s="31">
        <f>$K12*'POPULAÇÃO ATENDIDA SAA'!X12</f>
        <v>1237289.8680725845</v>
      </c>
      <c r="N12" s="31">
        <f>$K12*'POPULAÇÃO ATENDIDA SAA'!Y12</f>
        <v>1249997.466895537</v>
      </c>
      <c r="O12" s="31">
        <f>$K12*'POPULAÇÃO ATENDIDA SAA'!Z12</f>
        <v>1262304.8263854831</v>
      </c>
      <c r="P12" s="31">
        <f>$K12*'POPULAÇÃO ATENDIDA SAA'!AA12</f>
        <v>1274261.9764590487</v>
      </c>
    </row>
    <row r="13" spans="1:16" x14ac:dyDescent="0.25">
      <c r="A13" s="1">
        <v>12</v>
      </c>
      <c r="B13" t="s">
        <v>221</v>
      </c>
      <c r="C13" s="14" t="s">
        <v>463</v>
      </c>
      <c r="D13" s="14" t="s">
        <v>458</v>
      </c>
      <c r="E13" s="5">
        <v>110376</v>
      </c>
      <c r="F13" s="5">
        <v>108644</v>
      </c>
      <c r="G13" s="5">
        <v>113816</v>
      </c>
      <c r="I13" s="31">
        <f>E13/'POPULAÇÃO ATENDIDA SAA'!E13</f>
        <v>61.766088416340232</v>
      </c>
      <c r="J13" s="31">
        <f>F13/'POPULAÇÃO ATENDIDA SAA'!F13</f>
        <v>60.796866256295466</v>
      </c>
      <c r="K13" s="31">
        <f>G13/'POPULAÇÃO ATENDIDA SAA'!G13</f>
        <v>63.69110240626749</v>
      </c>
      <c r="M13" s="31">
        <f>$K13*'POPULAÇÃO ATENDIDA SAA'!X13</f>
        <v>115015.32560590096</v>
      </c>
      <c r="N13" s="31">
        <f>$K13*'POPULAÇÃO ATENDIDA SAA'!Y13</f>
        <v>116214.65121180192</v>
      </c>
      <c r="O13" s="31">
        <f>$K13*'POPULAÇÃO ATENDIDA SAA'!Z13</f>
        <v>117354.01053740781</v>
      </c>
      <c r="P13" s="31">
        <f>$K13*'POPULAÇÃO ATENDIDA SAA'!AA13</f>
        <v>118493.36986301372</v>
      </c>
    </row>
    <row r="14" spans="1:16" x14ac:dyDescent="0.25">
      <c r="A14" s="1">
        <v>13</v>
      </c>
      <c r="B14" t="s">
        <v>222</v>
      </c>
      <c r="C14" s="14" t="s">
        <v>463</v>
      </c>
      <c r="D14" s="14" t="s">
        <v>458</v>
      </c>
      <c r="E14" s="5">
        <v>366683</v>
      </c>
      <c r="F14" s="5">
        <v>388391</v>
      </c>
      <c r="G14" s="5">
        <v>395457</v>
      </c>
      <c r="I14" s="31">
        <f>E14/'POPULAÇÃO ATENDIDA SAA'!E14</f>
        <v>62.11679281093619</v>
      </c>
      <c r="J14" s="31">
        <f>F14/'POPULAÇÃO ATENDIDA SAA'!F14</f>
        <v>64.033254010933845</v>
      </c>
      <c r="K14" s="31">
        <f>G14/'POPULAÇÃO ATENDIDA SAA'!G14</f>
        <v>63.453247016622981</v>
      </c>
      <c r="M14" s="31">
        <f>$K14*'POPULAÇÃO ATENDIDA SAA'!X14</f>
        <v>399698.92629757785</v>
      </c>
      <c r="N14" s="31">
        <f>$K14*'POPULAÇÃO ATENDIDA SAA'!Y14</f>
        <v>403804.01626297581</v>
      </c>
      <c r="O14" s="31">
        <f>$K14*'POPULAÇÃO ATENDIDA SAA'!Z14</f>
        <v>407772.26989619376</v>
      </c>
      <c r="P14" s="31">
        <f>$K14*'POPULAÇÃO ATENDIDA SAA'!AA14</f>
        <v>411603.68719723186</v>
      </c>
    </row>
    <row r="15" spans="1:16" x14ac:dyDescent="0.25">
      <c r="A15" s="1">
        <v>19</v>
      </c>
      <c r="B15" t="s">
        <v>223</v>
      </c>
      <c r="C15" s="14" t="s">
        <v>463</v>
      </c>
      <c r="D15" s="14" t="s">
        <v>459</v>
      </c>
      <c r="E15" s="5">
        <v>685172</v>
      </c>
      <c r="F15" s="5">
        <v>691555</v>
      </c>
      <c r="G15" s="5">
        <v>713624</v>
      </c>
      <c r="I15" s="31">
        <f>E15/'POPULAÇÃO ATENDIDA SAA'!E15</f>
        <v>114.35452436078725</v>
      </c>
      <c r="J15" s="31">
        <f>F15/'POPULAÇÃO ATENDIDA SAA'!F15</f>
        <v>114.50380794640583</v>
      </c>
      <c r="K15" s="31">
        <f>G15/'POPULAÇÃO ATENDIDA SAA'!G15</f>
        <v>117.22011144964618</v>
      </c>
      <c r="M15" s="31">
        <f>$K15*'POPULAÇÃO ATENDIDA SAA'!X15</f>
        <v>721319.60727506853</v>
      </c>
      <c r="N15" s="31">
        <f>$K15*'POPULAÇÃO ATENDIDA SAA'!Y15</f>
        <v>728670.63511991</v>
      </c>
      <c r="O15" s="31">
        <f>$K15*'POPULAÇÃO ATENDIDA SAA'!Z15</f>
        <v>735906.80315467587</v>
      </c>
      <c r="P15" s="31">
        <f>$K15*'POPULAÇÃO ATENDIDA SAA'!AA15</f>
        <v>742913.25156929041</v>
      </c>
    </row>
    <row r="16" spans="1:16" x14ac:dyDescent="0.25">
      <c r="A16" s="1">
        <v>20</v>
      </c>
      <c r="B16" t="s">
        <v>224</v>
      </c>
      <c r="C16" s="14" t="s">
        <v>463</v>
      </c>
      <c r="D16" s="14" t="s">
        <v>459</v>
      </c>
      <c r="E16" s="5">
        <v>387093</v>
      </c>
      <c r="F16" s="5">
        <v>400944</v>
      </c>
      <c r="G16" s="5">
        <v>412232</v>
      </c>
      <c r="I16" s="31">
        <f>E16/'POPULAÇÃO ATENDIDA SAA'!E16</f>
        <v>50.844385389809844</v>
      </c>
      <c r="J16" s="31">
        <f>F16/'POPULAÇÃO ATENDIDA SAA'!F16</f>
        <v>52.375638133123275</v>
      </c>
      <c r="K16" s="31">
        <f>G16/'POPULAÇÃO ATENDIDA SAA'!G16</f>
        <v>53.555642585019314</v>
      </c>
      <c r="M16" s="31">
        <f>$K16*'POPULAÇÃO ATENDIDA SAA'!X16</f>
        <v>416689.12245411112</v>
      </c>
      <c r="N16" s="31">
        <f>$K16*'POPULAÇÃO ATENDIDA SAA'!Y16</f>
        <v>420938.9368871008</v>
      </c>
      <c r="O16" s="31">
        <f>$K16*'POPULAÇÃO ATENDIDA SAA'!Z16</f>
        <v>425085.09730952972</v>
      </c>
      <c r="P16" s="31">
        <f>$K16*'POPULAÇÃO ATENDIDA SAA'!AA16</f>
        <v>429127.60372139793</v>
      </c>
    </row>
    <row r="17" spans="1:16" x14ac:dyDescent="0.25">
      <c r="A17" s="1">
        <v>23</v>
      </c>
      <c r="B17" t="s">
        <v>225</v>
      </c>
      <c r="C17" s="14" t="s">
        <v>463</v>
      </c>
      <c r="D17" s="14" t="s">
        <v>458</v>
      </c>
      <c r="E17" s="5">
        <v>65033</v>
      </c>
      <c r="F17" s="5">
        <v>69112</v>
      </c>
      <c r="G17" s="5">
        <v>74590</v>
      </c>
      <c r="I17" s="31">
        <f>E17/'POPULAÇÃO ATENDIDA SAA'!E17</f>
        <v>51.316981728509475</v>
      </c>
      <c r="J17" s="31">
        <f>F17/'POPULAÇÃO ATENDIDA SAA'!F17</f>
        <v>54.059956553041054</v>
      </c>
      <c r="K17" s="31">
        <f>G17/'POPULAÇÃO ATENDIDA SAA'!G17</f>
        <v>57.835935756596228</v>
      </c>
      <c r="M17" s="31">
        <f>$K17*'POPULAÇÃO ATENDIDA SAA'!X17</f>
        <v>75386.53699466055</v>
      </c>
      <c r="N17" s="31">
        <f>$K17*'POPULAÇÃO ATENDIDA SAA'!Y17</f>
        <v>76183.073989321114</v>
      </c>
      <c r="O17" s="31">
        <f>$K17*'POPULAÇÃO ATENDIDA SAA'!Z17</f>
        <v>76922.715484363056</v>
      </c>
      <c r="P17" s="31">
        <f>$K17*'POPULAÇÃO ATENDIDA SAA'!AA17</f>
        <v>77662.356979404998</v>
      </c>
    </row>
    <row r="18" spans="1:16" x14ac:dyDescent="0.25">
      <c r="A18" s="1">
        <v>25</v>
      </c>
      <c r="B18" t="s">
        <v>226</v>
      </c>
      <c r="C18" s="14" t="s">
        <v>464</v>
      </c>
      <c r="D18" s="14" t="s">
        <v>460</v>
      </c>
      <c r="E18" s="5">
        <v>270185</v>
      </c>
      <c r="F18" s="5">
        <v>298880</v>
      </c>
      <c r="G18" s="5">
        <v>315430</v>
      </c>
      <c r="I18" s="31">
        <f>E18/'POPULAÇÃO ATENDIDA SAA'!E18</f>
        <v>49.746081132482509</v>
      </c>
      <c r="J18" s="31">
        <f>F18/'POPULAÇÃO ATENDIDA SAA'!F18</f>
        <v>54.581793487461404</v>
      </c>
      <c r="K18" s="31">
        <f>G18/'POPULAÇÃO ATENDIDA SAA'!G18</f>
        <v>57.135660359391871</v>
      </c>
      <c r="M18" s="31">
        <f>$K18*'POPULAÇÃO ATENDIDA SAA'!X18</f>
        <v>318792.19577189547</v>
      </c>
      <c r="N18" s="31">
        <f>$K18*'POPULAÇÃO ATENDIDA SAA'!Y18</f>
        <v>322098.35494759277</v>
      </c>
      <c r="O18" s="31">
        <f>$K18*'POPULAÇÃO ATENDIDA SAA'!Z18</f>
        <v>325292.44093089347</v>
      </c>
      <c r="P18" s="31">
        <f>$K18*'POPULAÇÃO ATENDIDA SAA'!AA18</f>
        <v>328318.41712559946</v>
      </c>
    </row>
    <row r="19" spans="1:16" x14ac:dyDescent="0.25">
      <c r="A19" s="1">
        <v>29</v>
      </c>
      <c r="B19" t="s">
        <v>227</v>
      </c>
      <c r="C19" s="14" t="s">
        <v>464</v>
      </c>
      <c r="D19" s="14" t="s">
        <v>460</v>
      </c>
      <c r="E19" s="5">
        <v>141790</v>
      </c>
      <c r="F19" s="5">
        <v>143854</v>
      </c>
      <c r="G19" s="5">
        <v>137612</v>
      </c>
      <c r="I19" s="31">
        <f>E19/'POPULAÇÃO ATENDIDA SAA'!E19</f>
        <v>69.199609565641779</v>
      </c>
      <c r="J19" s="31">
        <f>F19/'POPULAÇÃO ATENDIDA SAA'!F19</f>
        <v>70.20693020985847</v>
      </c>
      <c r="K19" s="31">
        <f>G19/'POPULAÇÃO ATENDIDA SAA'!G19</f>
        <v>67.160566129819429</v>
      </c>
      <c r="M19" s="31">
        <f>$K19*'POPULAÇÃO ATENDIDA SAA'!X19</f>
        <v>139129.77941176473</v>
      </c>
      <c r="N19" s="31">
        <f>$K19*'POPULAÇÃO ATENDIDA SAA'!Y19</f>
        <v>140584.3180147059</v>
      </c>
      <c r="O19" s="31">
        <f>$K19*'POPULAÇÃO ATENDIDA SAA'!Z19</f>
        <v>141912.375</v>
      </c>
      <c r="P19" s="31">
        <f>$K19*'POPULAÇÃO ATENDIDA SAA'!AA19</f>
        <v>143240.43198529413</v>
      </c>
    </row>
    <row r="20" spans="1:16" x14ac:dyDescent="0.25">
      <c r="A20" s="1">
        <v>30</v>
      </c>
      <c r="B20" t="s">
        <v>0</v>
      </c>
      <c r="C20" s="14" t="s">
        <v>463</v>
      </c>
      <c r="D20" s="14" t="s">
        <v>459</v>
      </c>
      <c r="E20" s="5">
        <v>19712156</v>
      </c>
      <c r="F20" s="5">
        <v>20797134</v>
      </c>
      <c r="G20" s="5">
        <v>21461503</v>
      </c>
      <c r="I20" s="31">
        <f>E20/'POPULAÇÃO ATENDIDA SAA'!E20</f>
        <v>49.515688352990665</v>
      </c>
      <c r="J20" s="31">
        <f>F20/'POPULAÇÃO ATENDIDA SAA'!F20</f>
        <v>51.643469536580248</v>
      </c>
      <c r="K20" s="31">
        <f>G20/'POPULAÇÃO ATENDIDA SAA'!G20</f>
        <v>52.685732738611627</v>
      </c>
      <c r="M20" s="31">
        <f>$K20*'POPULAÇÃO ATENDIDA SAA'!X20</f>
        <v>21798550.936558496</v>
      </c>
      <c r="N20" s="31">
        <f>$K20*'POPULAÇÃO ATENDIDA SAA'!Y20</f>
        <v>22022862.74397853</v>
      </c>
      <c r="O20" s="31">
        <f>$K20*'POPULAÇÃO ATENDIDA SAA'!Z20</f>
        <v>22239965.844474673</v>
      </c>
      <c r="P20" s="31">
        <f>$K20*'POPULAÇÃO ATENDIDA SAA'!AA20</f>
        <v>22449755.001449496</v>
      </c>
    </row>
    <row r="21" spans="1:16" x14ac:dyDescent="0.25">
      <c r="A21" s="1">
        <v>34</v>
      </c>
      <c r="B21" t="s">
        <v>228</v>
      </c>
      <c r="C21" s="14" t="s">
        <v>463</v>
      </c>
      <c r="D21" s="14" t="s">
        <v>459</v>
      </c>
      <c r="E21" s="5">
        <v>67743</v>
      </c>
      <c r="F21" s="5">
        <v>67725</v>
      </c>
      <c r="G21" s="5">
        <v>65059</v>
      </c>
      <c r="I21" s="31">
        <f>E21/'POPULAÇÃO ATENDIDA SAA'!E21</f>
        <v>60.163980885149343</v>
      </c>
      <c r="J21" s="31">
        <f>F21/'POPULAÇÃO ATENDIDA SAA'!F21</f>
        <v>59.558368432244343</v>
      </c>
      <c r="K21" s="31">
        <f>G21/'POPULAÇÃO ATENDIDA SAA'!G21</f>
        <v>56.652983300871583</v>
      </c>
      <c r="M21" s="31">
        <f>$K21*'POPULAÇÃO ATENDIDA SAA'!X21</f>
        <v>65787.481481481489</v>
      </c>
      <c r="N21" s="31">
        <f>$K21*'POPULAÇÃO ATENDIDA SAA'!Y21</f>
        <v>66459.925925925927</v>
      </c>
      <c r="O21" s="31">
        <f>$K21*'POPULAÇÃO ATENDIDA SAA'!Z21</f>
        <v>67076.333333333328</v>
      </c>
      <c r="P21" s="31">
        <f>$K21*'POPULAÇÃO ATENDIDA SAA'!AA21</f>
        <v>67748.777777777781</v>
      </c>
    </row>
    <row r="22" spans="1:16" x14ac:dyDescent="0.25">
      <c r="A22" s="1">
        <v>35</v>
      </c>
      <c r="B22" t="s">
        <v>229</v>
      </c>
      <c r="C22" s="14" t="s">
        <v>463</v>
      </c>
      <c r="D22" s="14" t="s">
        <v>460</v>
      </c>
      <c r="E22" s="5">
        <v>899784</v>
      </c>
      <c r="F22" s="5">
        <v>957318</v>
      </c>
      <c r="G22" s="5">
        <v>1006893</v>
      </c>
      <c r="I22" s="31">
        <f>E22/'POPULAÇÃO ATENDIDA SAA'!E22</f>
        <v>46.566912370065047</v>
      </c>
      <c r="J22" s="31">
        <f>F22/'POPULAÇÃO ATENDIDA SAA'!F22</f>
        <v>49.249100890275095</v>
      </c>
      <c r="K22" s="31">
        <f>G22/'POPULAÇÃO ATENDIDA SAA'!G22</f>
        <v>51.483079637688924</v>
      </c>
      <c r="M22" s="31">
        <f>$K22*'POPULAÇÃO ATENDIDA SAA'!X22</f>
        <v>1017679.5341467044</v>
      </c>
      <c r="N22" s="31">
        <f>$K22*'POPULAÇÃO ATENDIDA SAA'!Y22</f>
        <v>1028116.5046868024</v>
      </c>
      <c r="O22" s="31">
        <f>$K22*'POPULAÇÃO ATENDIDA SAA'!Z22</f>
        <v>1038253.8492783811</v>
      </c>
      <c r="P22" s="31">
        <f>$K22*'POPULAÇÃO ATENDIDA SAA'!AA22</f>
        <v>1048816.7612333933</v>
      </c>
    </row>
    <row r="23" spans="1:16" x14ac:dyDescent="0.25">
      <c r="A23" s="1">
        <v>37</v>
      </c>
      <c r="B23" t="s">
        <v>230</v>
      </c>
      <c r="C23" s="14" t="s">
        <v>463</v>
      </c>
      <c r="D23" s="14" t="s">
        <v>458</v>
      </c>
      <c r="E23" s="5">
        <v>20064976</v>
      </c>
      <c r="F23" s="5">
        <v>21110684</v>
      </c>
      <c r="G23" s="5">
        <v>22283046</v>
      </c>
      <c r="I23" s="31">
        <f>E23/'POPULAÇÃO ATENDIDA SAA'!E23</f>
        <v>38.80798416062639</v>
      </c>
      <c r="J23" s="31">
        <f>F23/'POPULAÇÃO ATENDIDA SAA'!F23</f>
        <v>39.370221415635889</v>
      </c>
      <c r="K23" s="31">
        <f>G23/'POPULAÇÃO ATENDIDA SAA'!G23</f>
        <v>40.243840434945099</v>
      </c>
      <c r="M23" s="31">
        <f>$K23*'POPULAÇÃO ATENDIDA SAA'!X23</f>
        <v>23846989.149489198</v>
      </c>
      <c r="N23" s="31">
        <f>$K23*'POPULAÇÃO ATENDIDA SAA'!Y23</f>
        <v>25430806.973260779</v>
      </c>
      <c r="O23" s="31">
        <f>$K23*'POPULAÇÃO ATENDIDA SAA'!Z23</f>
        <v>26492448.072051387</v>
      </c>
      <c r="P23" s="31">
        <f>$K23*'POPULAÇÃO ATENDIDA SAA'!AA23</f>
        <v>27015292.20935775</v>
      </c>
    </row>
    <row r="24" spans="1:16" x14ac:dyDescent="0.25">
      <c r="A24" s="1">
        <v>39</v>
      </c>
      <c r="B24" t="s">
        <v>231</v>
      </c>
      <c r="C24" s="14" t="s">
        <v>464</v>
      </c>
      <c r="D24" s="14" t="s">
        <v>460</v>
      </c>
      <c r="E24" s="5">
        <v>125996</v>
      </c>
      <c r="F24" s="5">
        <v>138175</v>
      </c>
      <c r="G24" s="5">
        <v>148396</v>
      </c>
      <c r="I24" s="31">
        <f>E24/'POPULAÇÃO ATENDIDA SAA'!E24</f>
        <v>61.834885798137044</v>
      </c>
      <c r="J24" s="31">
        <f>F24/'POPULAÇÃO ATENDIDA SAA'!F24</f>
        <v>67.730678411650771</v>
      </c>
      <c r="K24" s="31">
        <f>G24/'POPULAÇÃO ATENDIDA SAA'!G24</f>
        <v>72.653627273810159</v>
      </c>
      <c r="M24" s="31">
        <f>$K24*'POPULAÇÃO ATENDIDA SAA'!X24</f>
        <v>150047.90352504636</v>
      </c>
      <c r="N24" s="31">
        <f>$K24*'POPULAÇÃO ATENDIDA SAA'!Y24</f>
        <v>151562.14842300554</v>
      </c>
      <c r="O24" s="31">
        <f>$K24*'POPULAÇÃO ATENDIDA SAA'!Z24</f>
        <v>153076.39332096471</v>
      </c>
      <c r="P24" s="31">
        <f>$K24*'POPULAÇÃO ATENDIDA SAA'!AA24</f>
        <v>154521.80890538031</v>
      </c>
    </row>
    <row r="25" spans="1:16" x14ac:dyDescent="0.25">
      <c r="A25" s="1">
        <v>40</v>
      </c>
      <c r="B25" t="s">
        <v>232</v>
      </c>
      <c r="C25" s="14" t="s">
        <v>463</v>
      </c>
      <c r="D25" s="14" t="s">
        <v>460</v>
      </c>
      <c r="E25" s="5">
        <v>245057</v>
      </c>
      <c r="F25" s="5">
        <v>244298</v>
      </c>
      <c r="G25" s="5">
        <v>258702</v>
      </c>
      <c r="I25" s="31">
        <f>E25/'POPULAÇÃO ATENDIDA SAA'!E25</f>
        <v>84.119357444640528</v>
      </c>
      <c r="J25" s="31">
        <f>F25/'POPULAÇÃO ATENDIDA SAA'!F25</f>
        <v>83.193274849877994</v>
      </c>
      <c r="K25" s="31">
        <f>G25/'POPULAÇÃO ATENDIDA SAA'!G25</f>
        <v>87.399220980650867</v>
      </c>
      <c r="M25" s="31">
        <f>$K25*'POPULAÇÃO ATENDIDA SAA'!X25</f>
        <v>261527.94041708042</v>
      </c>
      <c r="N25" s="31">
        <f>$K25*'POPULAÇÃO ATENDIDA SAA'!Y25</f>
        <v>264182.61171797413</v>
      </c>
      <c r="O25" s="31">
        <f>$K25*'POPULAÇÃO ATENDIDA SAA'!Z25</f>
        <v>266751.64846077457</v>
      </c>
      <c r="P25" s="31">
        <f>$K25*'POPULAÇÃO ATENDIDA SAA'!AA25</f>
        <v>269320.68520357495</v>
      </c>
    </row>
    <row r="26" spans="1:16" x14ac:dyDescent="0.25">
      <c r="A26" s="1">
        <v>42</v>
      </c>
      <c r="B26" t="s">
        <v>233</v>
      </c>
      <c r="C26" s="14" t="s">
        <v>463</v>
      </c>
      <c r="D26" s="14" t="s">
        <v>460</v>
      </c>
      <c r="E26" s="5">
        <v>185391</v>
      </c>
      <c r="F26" s="5">
        <v>194697</v>
      </c>
      <c r="G26" s="5">
        <v>198297</v>
      </c>
      <c r="I26" s="31">
        <f>E26/'POPULAÇÃO ATENDIDA SAA'!E26</f>
        <v>56.315613608748478</v>
      </c>
      <c r="J26" s="31">
        <f>F26/'POPULAÇÃO ATENDIDA SAA'!F26</f>
        <v>59.142466585662213</v>
      </c>
      <c r="K26" s="31">
        <f>G26/'POPULAÇÃO ATENDIDA SAA'!G26</f>
        <v>60.236026731470233</v>
      </c>
      <c r="M26" s="31">
        <f>$K26*'POPULAÇÃO ATENDIDA SAA'!X26</f>
        <v>200395.08092650844</v>
      </c>
      <c r="N26" s="31">
        <f>$K26*'POPULAÇÃO ATENDIDA SAA'!Y26</f>
        <v>202436.45696311127</v>
      </c>
      <c r="O26" s="31">
        <f>$K26*'POPULAÇÃO ATENDIDA SAA'!Z26</f>
        <v>204477.83299971404</v>
      </c>
      <c r="P26" s="31">
        <f>$K26*'POPULAÇÃO ATENDIDA SAA'!AA26</f>
        <v>206405.79925650559</v>
      </c>
    </row>
    <row r="27" spans="1:16" x14ac:dyDescent="0.25">
      <c r="A27" s="1">
        <v>43</v>
      </c>
      <c r="B27" t="s">
        <v>234</v>
      </c>
      <c r="C27" s="14" t="s">
        <v>464</v>
      </c>
      <c r="D27" s="14" t="s">
        <v>460</v>
      </c>
      <c r="E27" s="5">
        <v>1089780</v>
      </c>
      <c r="F27" s="5">
        <v>1128725</v>
      </c>
      <c r="G27" s="5">
        <v>1154834</v>
      </c>
      <c r="I27" s="31">
        <f>E27/'POPULAÇÃO ATENDIDA SAA'!E27</f>
        <v>54.274665546530166</v>
      </c>
      <c r="J27" s="31">
        <f>F27/'POPULAÇÃO ATENDIDA SAA'!F27</f>
        <v>55.795787728339526</v>
      </c>
      <c r="K27" s="31">
        <f>G27/'POPULAÇÃO ATENDIDA SAA'!G27</f>
        <v>56.661461976251708</v>
      </c>
      <c r="M27" s="31">
        <f>$K27*'POPULAÇÃO ATENDIDA SAA'!X27</f>
        <v>1167183.0928359069</v>
      </c>
      <c r="N27" s="31">
        <f>$K27*'POPULAÇÃO ATENDIDA SAA'!Y27</f>
        <v>1179199.9230843005</v>
      </c>
      <c r="O27" s="31">
        <f>$K27*'POPULAÇÃO ATENDIDA SAA'!Z27</f>
        <v>1190829.1136472619</v>
      </c>
      <c r="P27" s="31">
        <f>$K27*'POPULAÇÃO ATENDIDA SAA'!AA27</f>
        <v>1202070.6645247915</v>
      </c>
    </row>
    <row r="28" spans="1:16" x14ac:dyDescent="0.25">
      <c r="A28" s="1">
        <v>45</v>
      </c>
      <c r="B28" t="s">
        <v>235</v>
      </c>
      <c r="C28" s="14" t="s">
        <v>463</v>
      </c>
      <c r="D28" s="14" t="s">
        <v>458</v>
      </c>
      <c r="E28" s="5">
        <v>383067</v>
      </c>
      <c r="F28" s="5">
        <v>423314</v>
      </c>
      <c r="G28" s="5">
        <v>445568</v>
      </c>
      <c r="I28" s="31">
        <f>E28/'POPULAÇÃO ATENDIDA SAA'!E28</f>
        <v>53.528556074092421</v>
      </c>
      <c r="J28" s="31">
        <f>F28/'POPULAÇÃO ATENDIDA SAA'!F28</f>
        <v>58.198094261736699</v>
      </c>
      <c r="K28" s="31">
        <f>G28/'POPULAÇÃO ATENDIDA SAA'!G28</f>
        <v>60.269205462940981</v>
      </c>
      <c r="M28" s="31">
        <f>$K28*'POPULAÇÃO ATENDIDA SAA'!X28</f>
        <v>450368.98135101539</v>
      </c>
      <c r="N28" s="31">
        <f>$K28*'POPULAÇÃO ATENDIDA SAA'!Y28</f>
        <v>454985.30957314558</v>
      </c>
      <c r="O28" s="31">
        <f>$K28*'POPULAÇÃO ATENDIDA SAA'!Z28</f>
        <v>459478.53570935223</v>
      </c>
      <c r="P28" s="31">
        <f>$K28*'POPULAÇÃO ATENDIDA SAA'!AA28</f>
        <v>463787.10871667363</v>
      </c>
    </row>
    <row r="29" spans="1:16" x14ac:dyDescent="0.25">
      <c r="A29" s="1">
        <v>46</v>
      </c>
      <c r="B29" t="s">
        <v>236</v>
      </c>
      <c r="C29" s="14" t="s">
        <v>463</v>
      </c>
      <c r="D29" s="14" t="s">
        <v>458</v>
      </c>
      <c r="E29" s="5">
        <v>271200</v>
      </c>
      <c r="F29" s="5">
        <v>280433</v>
      </c>
      <c r="G29" s="5">
        <v>280682</v>
      </c>
      <c r="I29" s="31">
        <f>E29/'POPULAÇÃO ATENDIDA SAA'!E29</f>
        <v>48.952829129662561</v>
      </c>
      <c r="J29" s="31">
        <f>F29/'POPULAÇÃO ATENDIDA SAA'!F29</f>
        <v>50.483122799319069</v>
      </c>
      <c r="K29" s="31">
        <f>G29/'POPULAÇÃO ATENDIDA SAA'!G29</f>
        <v>50.391888938561884</v>
      </c>
      <c r="M29" s="31">
        <f>$K29*'POPULAÇÃO ATENDIDA SAA'!X29</f>
        <v>283663.37467877334</v>
      </c>
      <c r="N29" s="31">
        <f>$K29*'POPULAÇÃO ATENDIDA SAA'!Y29</f>
        <v>286596.66266917938</v>
      </c>
      <c r="O29" s="31">
        <f>$K29*'POPULAÇÃO ATENDIDA SAA'!Z29</f>
        <v>289433.7772828507</v>
      </c>
      <c r="P29" s="31">
        <f>$K29*'POPULAÇÃO ATENDIDA SAA'!AA29</f>
        <v>292174.71851978748</v>
      </c>
    </row>
    <row r="30" spans="1:16" x14ac:dyDescent="0.25">
      <c r="A30" s="1">
        <v>47</v>
      </c>
      <c r="B30" t="s">
        <v>237</v>
      </c>
      <c r="C30" s="14" t="s">
        <v>463</v>
      </c>
      <c r="D30" s="14" t="s">
        <v>460</v>
      </c>
      <c r="E30" s="5">
        <v>133758</v>
      </c>
      <c r="F30" s="5">
        <v>138654</v>
      </c>
      <c r="G30" s="5">
        <v>139845</v>
      </c>
      <c r="I30" s="31">
        <f>E30/'POPULAÇÃO ATENDIDA SAA'!E30</f>
        <v>77.272097053726171</v>
      </c>
      <c r="J30" s="31">
        <f>F30/'POPULAÇÃO ATENDIDA SAA'!F30</f>
        <v>80.100519930675915</v>
      </c>
      <c r="K30" s="31">
        <f>G30/'POPULAÇÃO ATENDIDA SAA'!G30</f>
        <v>80.788561525129978</v>
      </c>
      <c r="M30" s="31">
        <f>$K30*'POPULAÇÃO ATENDIDA SAA'!X30</f>
        <v>141365.88091353996</v>
      </c>
      <c r="N30" s="31">
        <f>$K30*'POPULAÇÃO ATENDIDA SAA'!Y30</f>
        <v>142734.67373572593</v>
      </c>
      <c r="O30" s="31">
        <f>$K30*'POPULAÇÃO ATENDIDA SAA'!Z30</f>
        <v>144179.51060358886</v>
      </c>
      <c r="P30" s="31">
        <f>$K30*'POPULAÇÃO ATENDIDA SAA'!AA30</f>
        <v>145548.30342577485</v>
      </c>
    </row>
    <row r="31" spans="1:16" x14ac:dyDescent="0.25">
      <c r="A31" s="1">
        <v>48</v>
      </c>
      <c r="B31" t="s">
        <v>238</v>
      </c>
      <c r="C31" s="14" t="s">
        <v>464</v>
      </c>
      <c r="D31" s="14" t="s">
        <v>460</v>
      </c>
      <c r="E31" s="5">
        <v>524963</v>
      </c>
      <c r="F31" s="5">
        <v>512410</v>
      </c>
      <c r="G31" s="5">
        <v>522793</v>
      </c>
      <c r="I31" s="31">
        <f>E31/'POPULAÇÃO ATENDIDA SAA'!E31</f>
        <v>60.823282263046963</v>
      </c>
      <c r="J31" s="31">
        <f>F31/'POPULAÇÃO ATENDIDA SAA'!F31</f>
        <v>58.113612253721435</v>
      </c>
      <c r="K31" s="31">
        <f>G31/'POPULAÇÃO ATENDIDA SAA'!G31</f>
        <v>58.037561040306791</v>
      </c>
      <c r="M31" s="31">
        <f>$K31*'POPULAÇÃO ATENDIDA SAA'!X31</f>
        <v>528386.97022563394</v>
      </c>
      <c r="N31" s="31">
        <f>$K31*'POPULAÇÃO ATENDIDA SAA'!Y31</f>
        <v>533859.33240288438</v>
      </c>
      <c r="O31" s="31">
        <f>$K31*'POPULAÇÃO ATENDIDA SAA'!Z31</f>
        <v>539088.47848336829</v>
      </c>
      <c r="P31" s="31">
        <f>$K31*'POPULAÇÃO ATENDIDA SAA'!AA31</f>
        <v>544196.01651546883</v>
      </c>
    </row>
    <row r="32" spans="1:16" x14ac:dyDescent="0.25">
      <c r="A32" s="1">
        <v>50</v>
      </c>
      <c r="B32" t="s">
        <v>239</v>
      </c>
      <c r="C32" s="14" t="s">
        <v>464</v>
      </c>
      <c r="D32" s="14" t="s">
        <v>460</v>
      </c>
      <c r="E32" s="5">
        <v>172791</v>
      </c>
      <c r="F32" s="5">
        <v>179043</v>
      </c>
      <c r="G32" s="5">
        <v>182243</v>
      </c>
      <c r="I32" s="31">
        <f>E32/'POPULAÇÃO ATENDIDA SAA'!E32</f>
        <v>65.850228658536579</v>
      </c>
      <c r="J32" s="31">
        <f>F32/'POPULAÇÃO ATENDIDA SAA'!F32</f>
        <v>68.232850609756099</v>
      </c>
      <c r="K32" s="31">
        <f>G32/'POPULAÇÃO ATENDIDA SAA'!G32</f>
        <v>69.452362804878049</v>
      </c>
      <c r="M32" s="31">
        <f>$K32*'POPULAÇÃO ATENDIDA SAA'!X32</f>
        <v>184204.71151776102</v>
      </c>
      <c r="N32" s="31">
        <f>$K32*'POPULAÇÃO ATENDIDA SAA'!Y32</f>
        <v>186101.0326515967</v>
      </c>
      <c r="O32" s="31">
        <f>$K32*'POPULAÇÃO ATENDIDA SAA'!Z32</f>
        <v>187931.963401507</v>
      </c>
      <c r="P32" s="31">
        <f>$K32*'POPULAÇÃO ATENDIDA SAA'!AA32</f>
        <v>189697.50376749193</v>
      </c>
    </row>
    <row r="33" spans="1:16" x14ac:dyDescent="0.25">
      <c r="A33" s="1">
        <v>56</v>
      </c>
      <c r="B33" t="s">
        <v>241</v>
      </c>
      <c r="C33" s="14" t="s">
        <v>463</v>
      </c>
      <c r="D33" s="14" t="s">
        <v>460</v>
      </c>
      <c r="E33" s="5">
        <v>137092</v>
      </c>
      <c r="F33" s="5">
        <v>138964</v>
      </c>
      <c r="G33" s="5">
        <v>135931</v>
      </c>
      <c r="I33" s="31">
        <f>E33/'POPULAÇÃO ATENDIDA SAA'!E33</f>
        <v>72.355120867020105</v>
      </c>
      <c r="J33" s="31">
        <f>F33/'POPULAÇÃO ATENDIDA SAA'!F33</f>
        <v>73.343134655301412</v>
      </c>
      <c r="K33" s="31">
        <f>G33/'POPULAÇÃO ATENDIDA SAA'!G33</f>
        <v>71.847203217682363</v>
      </c>
      <c r="M33" s="31">
        <f>$K33*'POPULAÇÃO ATENDIDA SAA'!X33</f>
        <v>137472.6237672584</v>
      </c>
      <c r="N33" s="31">
        <f>$K33*'POPULAÇÃO ATENDIDA SAA'!Y33</f>
        <v>138880.19329388559</v>
      </c>
      <c r="O33" s="31">
        <f>$K33*'POPULAÇÃO ATENDIDA SAA'!Z33</f>
        <v>140220.73570019726</v>
      </c>
      <c r="P33" s="31">
        <f>$K33*'POPULAÇÃO ATENDIDA SAA'!AA33</f>
        <v>141561.27810650886</v>
      </c>
    </row>
    <row r="34" spans="1:16" x14ac:dyDescent="0.25">
      <c r="A34" s="1">
        <v>57</v>
      </c>
      <c r="B34" t="s">
        <v>243</v>
      </c>
      <c r="C34" s="14" t="s">
        <v>463</v>
      </c>
      <c r="D34" s="14" t="s">
        <v>460</v>
      </c>
      <c r="E34" s="5">
        <v>73670</v>
      </c>
      <c r="F34" s="5">
        <v>79471</v>
      </c>
      <c r="G34" s="5">
        <v>83327</v>
      </c>
      <c r="I34" s="31">
        <f>E34/'POPULAÇÃO ATENDIDA SAA'!E34</f>
        <v>45.570762511376451</v>
      </c>
      <c r="J34" s="31">
        <f>F34/'POPULAÇÃO ATENDIDA SAA'!F34</f>
        <v>47.950782975085701</v>
      </c>
      <c r="K34" s="31">
        <f>G34/'POPULAÇÃO ATENDIDA SAA'!G34</f>
        <v>49.041548391531734</v>
      </c>
      <c r="M34" s="31">
        <f>$K34*'POPULAÇÃO ATENDIDA SAA'!X34</f>
        <v>84215.681932245934</v>
      </c>
      <c r="N34" s="31">
        <f>$K34*'POPULAÇÃO ATENDIDA SAA'!Y34</f>
        <v>85052.088456712678</v>
      </c>
      <c r="O34" s="31">
        <f>$K34*'POPULAÇÃO ATENDIDA SAA'!Z34</f>
        <v>85888.494981179421</v>
      </c>
      <c r="P34" s="31">
        <f>$K34*'POPULAÇÃO ATENDIDA SAA'!AA34</f>
        <v>86724.901505646165</v>
      </c>
    </row>
    <row r="35" spans="1:16" x14ac:dyDescent="0.25">
      <c r="A35" s="1">
        <v>65</v>
      </c>
      <c r="B35" t="s">
        <v>245</v>
      </c>
      <c r="C35" s="14" t="s">
        <v>463</v>
      </c>
      <c r="D35" s="14" t="s">
        <v>458</v>
      </c>
      <c r="E35" s="5">
        <v>555707</v>
      </c>
      <c r="F35" s="5">
        <v>576821</v>
      </c>
      <c r="G35" s="5">
        <v>604494</v>
      </c>
      <c r="I35" s="31">
        <f>E35/'POPULAÇÃO ATENDIDA SAA'!E35</f>
        <v>65.510984310122382</v>
      </c>
      <c r="J35" s="31">
        <f>F35/'POPULAÇÃO ATENDIDA SAA'!F35</f>
        <v>66.699425437978007</v>
      </c>
      <c r="K35" s="31">
        <f>G35/'POPULAÇÃO ATENDIDA SAA'!G35</f>
        <v>68.562365513783689</v>
      </c>
      <c r="M35" s="31">
        <f>$K35*'POPULAÇÃO ATENDIDA SAA'!X35</f>
        <v>610892.26649417856</v>
      </c>
      <c r="N35" s="31">
        <f>$K35*'POPULAÇÃO ATENDIDA SAA'!Y35</f>
        <v>617219.44113842177</v>
      </c>
      <c r="O35" s="31">
        <f>$K35*'POPULAÇÃO ATENDIDA SAA'!Z35</f>
        <v>623333.3402328589</v>
      </c>
      <c r="P35" s="31">
        <f>$K35*'POPULAÇÃO ATENDIDA SAA'!AA35</f>
        <v>629233.96377749019</v>
      </c>
    </row>
    <row r="36" spans="1:16" x14ac:dyDescent="0.25">
      <c r="A36" s="1">
        <v>68</v>
      </c>
      <c r="B36" t="s">
        <v>247</v>
      </c>
      <c r="C36" s="14" t="s">
        <v>463</v>
      </c>
      <c r="D36" s="14" t="s">
        <v>458</v>
      </c>
      <c r="E36" s="5">
        <v>1142490</v>
      </c>
      <c r="F36" s="5">
        <v>1208371</v>
      </c>
      <c r="G36" s="5">
        <v>1251720</v>
      </c>
      <c r="I36" s="31">
        <f>E36/'POPULAÇÃO ATENDIDA SAA'!E36</f>
        <v>50.356042595528919</v>
      </c>
      <c r="J36" s="31">
        <f>F36/'POPULAÇÃO ATENDIDA SAA'!F36</f>
        <v>52.44325054053563</v>
      </c>
      <c r="K36" s="31">
        <f>G36/'POPULAÇÃO ATENDIDA SAA'!G36</f>
        <v>53.49880230973168</v>
      </c>
      <c r="M36" s="31">
        <f>$K36*'POPULAÇÃO ATENDIDA SAA'!X36</f>
        <v>1265175.3199143468</v>
      </c>
      <c r="N36" s="31">
        <f>$K36*'POPULAÇÃO ATENDIDA SAA'!Y36</f>
        <v>1283571.8749884581</v>
      </c>
      <c r="O36" s="31">
        <f>$K36*'POPULAÇÃO ATENDIDA SAA'!Z36</f>
        <v>1296222.4114178447</v>
      </c>
      <c r="P36" s="31">
        <f>$K36*'POPULAÇÃO ATENDIDA SAA'!AA36</f>
        <v>1308442.2912879325</v>
      </c>
    </row>
    <row r="37" spans="1:16" x14ac:dyDescent="0.25">
      <c r="A37" s="1">
        <v>74</v>
      </c>
      <c r="B37" t="s">
        <v>249</v>
      </c>
      <c r="C37" s="14" t="s">
        <v>464</v>
      </c>
      <c r="D37" s="14" t="s">
        <v>460</v>
      </c>
      <c r="E37" s="5">
        <v>332637</v>
      </c>
      <c r="F37" s="5">
        <v>348539</v>
      </c>
      <c r="G37" s="5">
        <v>346815</v>
      </c>
      <c r="I37" s="31">
        <f>E37/'POPULAÇÃO ATENDIDA SAA'!E37</f>
        <v>48.424715135375557</v>
      </c>
      <c r="J37" s="31">
        <f>F37/'POPULAÇÃO ATENDIDA SAA'!F37</f>
        <v>50.547619637396146</v>
      </c>
      <c r="K37" s="31">
        <f>G37/'POPULAÇÃO ATENDIDA SAA'!G37</f>
        <v>50.107185441042056</v>
      </c>
      <c r="M37" s="31">
        <f>$K37*'POPULAÇÃO ATENDIDA SAA'!X37</f>
        <v>350565.39096076525</v>
      </c>
      <c r="N37" s="31">
        <f>$K37*'POPULAÇÃO ATENDIDA SAA'!Y37</f>
        <v>354171.53611534729</v>
      </c>
      <c r="O37" s="31">
        <f>$K37*'POPULAÇÃO ATENDIDA SAA'!Z37</f>
        <v>357633.43546374602</v>
      </c>
      <c r="P37" s="31">
        <f>$K37*'POPULAÇÃO ATENDIDA SAA'!AA37</f>
        <v>361047.25287675031</v>
      </c>
    </row>
    <row r="38" spans="1:16" x14ac:dyDescent="0.25">
      <c r="A38" s="1">
        <v>76</v>
      </c>
      <c r="B38" t="s">
        <v>449</v>
      </c>
      <c r="C38" s="14" t="s">
        <v>464</v>
      </c>
      <c r="D38" s="14" t="s">
        <v>460</v>
      </c>
      <c r="E38" s="5">
        <v>1053536</v>
      </c>
      <c r="F38" s="5">
        <v>1090903</v>
      </c>
      <c r="G38" s="5">
        <v>1097946</v>
      </c>
      <c r="I38" s="31">
        <f>E38/'POPULAÇÃO ATENDIDA SAA'!E38</f>
        <v>44.930556408503271</v>
      </c>
      <c r="J38" s="31">
        <f>F38/'POPULAÇÃO ATENDIDA SAA'!F38</f>
        <v>46.190569341977792</v>
      </c>
      <c r="K38" s="31">
        <f>G38/'POPULAÇÃO ATENDIDA SAA'!G38</f>
        <v>46.251895662723683</v>
      </c>
      <c r="M38" s="31">
        <f>$K38*'POPULAÇÃO ATENDIDA SAA'!X38</f>
        <v>1109736.6375858481</v>
      </c>
      <c r="N38" s="31">
        <f>$K38*'POPULAÇÃO ATENDIDA SAA'!Y38</f>
        <v>1121161.6740062437</v>
      </c>
      <c r="O38" s="31">
        <f>$K38*'POPULAÇÃO ATENDIDA SAA'!Z38</f>
        <v>1132221.1092611866</v>
      </c>
      <c r="P38" s="31">
        <f>$K38*'POPULAÇÃO ATENDIDA SAA'!AA38</f>
        <v>1143902.8458427927</v>
      </c>
    </row>
    <row r="39" spans="1:16" x14ac:dyDescent="0.25">
      <c r="A39" s="1">
        <v>77</v>
      </c>
      <c r="B39" t="s">
        <v>251</v>
      </c>
      <c r="C39" s="14" t="s">
        <v>465</v>
      </c>
      <c r="D39" s="14" t="s">
        <v>458</v>
      </c>
      <c r="E39" s="5">
        <v>461576</v>
      </c>
      <c r="F39" s="5">
        <v>500355</v>
      </c>
      <c r="G39" s="5">
        <v>540395</v>
      </c>
      <c r="I39" s="31">
        <f>E39/'POPULAÇÃO ATENDIDA SAA'!E39</f>
        <v>48.258259852583429</v>
      </c>
      <c r="J39" s="31">
        <f>F39/'POPULAÇÃO ATENDIDA SAA'!F39</f>
        <v>51.296965742263268</v>
      </c>
      <c r="K39" s="31">
        <f>G39/'POPULAÇÃO ATENDIDA SAA'!G39</f>
        <v>54.326252431258006</v>
      </c>
      <c r="M39" s="31">
        <f>$K39*'POPULAÇÃO ATENDIDA SAA'!X39</f>
        <v>546149.28437206382</v>
      </c>
      <c r="N39" s="31">
        <f>$K39*'POPULAÇÃO ATENDIDA SAA'!Y39</f>
        <v>551790.73963879317</v>
      </c>
      <c r="O39" s="31">
        <f>$K39*'POPULAÇÃO ATENDIDA SAA'!Z39</f>
        <v>557206.53669485345</v>
      </c>
      <c r="P39" s="31">
        <f>$K39*'POPULAÇÃO ATENDIDA SAA'!AA39</f>
        <v>562509.50464557891</v>
      </c>
    </row>
    <row r="40" spans="1:16" x14ac:dyDescent="0.25">
      <c r="A40" s="1">
        <v>82</v>
      </c>
      <c r="B40" t="s">
        <v>252</v>
      </c>
      <c r="C40" s="14" t="s">
        <v>463</v>
      </c>
      <c r="D40" s="14" t="s">
        <v>458</v>
      </c>
      <c r="E40" s="5">
        <v>101109</v>
      </c>
      <c r="F40" s="5">
        <v>110614</v>
      </c>
      <c r="G40" s="5">
        <v>114978</v>
      </c>
      <c r="I40" s="31">
        <f>E40/'POPULAÇÃO ATENDIDA SAA'!E40</f>
        <v>58.517916521638881</v>
      </c>
      <c r="J40" s="31">
        <f>F40/'POPULAÇÃO ATENDIDA SAA'!F40</f>
        <v>62.874717291422613</v>
      </c>
      <c r="K40" s="31">
        <f>G40/'POPULAÇÃO ATENDIDA SAA'!G40</f>
        <v>64.187078946400291</v>
      </c>
      <c r="M40" s="31">
        <f>$K40*'POPULAÇÃO ATENDIDA SAA'!X40</f>
        <v>116168.11155836687</v>
      </c>
      <c r="N40" s="31">
        <f>$K40*'POPULAÇÃO ATENDIDA SAA'!Y40</f>
        <v>117358.22311673374</v>
      </c>
      <c r="O40" s="31">
        <f>$K40*'POPULAÇÃO ATENDIDA SAA'!Z40</f>
        <v>118548.33467510063</v>
      </c>
      <c r="P40" s="31">
        <f>$K40*'POPULAÇÃO ATENDIDA SAA'!AA40</f>
        <v>119672.32892466935</v>
      </c>
    </row>
    <row r="41" spans="1:16" x14ac:dyDescent="0.25">
      <c r="A41" s="1">
        <v>83</v>
      </c>
      <c r="B41" t="s">
        <v>254</v>
      </c>
      <c r="C41" s="14" t="s">
        <v>463</v>
      </c>
      <c r="D41" s="14" t="s">
        <v>458</v>
      </c>
      <c r="E41" s="5">
        <v>205063</v>
      </c>
      <c r="F41" s="5">
        <v>210768</v>
      </c>
      <c r="G41" s="5">
        <v>216728</v>
      </c>
      <c r="I41" s="31">
        <f>E41/'POPULAÇÃO ATENDIDA SAA'!E41</f>
        <v>83.653877416349488</v>
      </c>
      <c r="J41" s="31">
        <f>F41/'POPULAÇÃO ATENDIDA SAA'!F41</f>
        <v>85.133536755825261</v>
      </c>
      <c r="K41" s="31">
        <f>G41/'POPULAÇÃO ATENDIDA SAA'!G41</f>
        <v>86.26991982591251</v>
      </c>
      <c r="M41" s="31">
        <f>$K41*'POPULAÇÃO ATENDIDA SAA'!X41</f>
        <v>219000.8029962547</v>
      </c>
      <c r="N41" s="31">
        <f>$K41*'POPULAÇÃO ATENDIDA SAA'!Y41</f>
        <v>221273.60599250937</v>
      </c>
      <c r="O41" s="31">
        <f>$K41*'POPULAÇÃO ATENDIDA SAA'!Z41</f>
        <v>223465.23745318351</v>
      </c>
      <c r="P41" s="31">
        <f>$K41*'POPULAÇÃO ATENDIDA SAA'!AA41</f>
        <v>225575.69737827717</v>
      </c>
    </row>
    <row r="42" spans="1:16" x14ac:dyDescent="0.25">
      <c r="A42" s="1">
        <v>85</v>
      </c>
      <c r="B42" t="s">
        <v>256</v>
      </c>
      <c r="C42" s="14" t="s">
        <v>463</v>
      </c>
      <c r="D42" s="14" t="s">
        <v>460</v>
      </c>
      <c r="E42" s="5">
        <v>204289</v>
      </c>
      <c r="F42" s="5">
        <v>214883</v>
      </c>
      <c r="G42" s="5">
        <v>224517</v>
      </c>
      <c r="I42" s="31">
        <f>E42/'POPULAÇÃO ATENDIDA SAA'!E42</f>
        <v>41.562895401555501</v>
      </c>
      <c r="J42" s="31">
        <f>F42/'POPULAÇÃO ATENDIDA SAA'!F42</f>
        <v>43.552759454827921</v>
      </c>
      <c r="K42" s="31">
        <f>G42/'POPULAÇÃO ATENDIDA SAA'!G42</f>
        <v>45.333124473496639</v>
      </c>
      <c r="M42" s="31">
        <f>$K42*'POPULAÇÃO ATENDIDA SAA'!X42</f>
        <v>226953.14648323966</v>
      </c>
      <c r="N42" s="31">
        <f>$K42*'POPULAÇÃO ATENDIDA SAA'!Y42</f>
        <v>229302.28773493506</v>
      </c>
      <c r="O42" s="31">
        <f>$K42*'POPULAÇÃO ATENDIDA SAA'!Z42</f>
        <v>231520.92113931407</v>
      </c>
      <c r="P42" s="31">
        <f>$K42*'POPULAÇÃO ATENDIDA SAA'!AA42</f>
        <v>233739.55454369306</v>
      </c>
    </row>
    <row r="43" spans="1:16" x14ac:dyDescent="0.25">
      <c r="A43" s="1">
        <v>86</v>
      </c>
      <c r="B43" t="s">
        <v>258</v>
      </c>
      <c r="C43" s="14" t="s">
        <v>464</v>
      </c>
      <c r="D43" s="14" t="s">
        <v>460</v>
      </c>
      <c r="E43" s="5">
        <v>138108</v>
      </c>
      <c r="F43" s="5">
        <v>147273</v>
      </c>
      <c r="G43" s="5">
        <v>157343</v>
      </c>
      <c r="I43" s="31">
        <f>E43/'POPULAÇÃO ATENDIDA SAA'!E43</f>
        <v>80.605398439579218</v>
      </c>
      <c r="J43" s="31">
        <f>F43/'POPULAÇÃO ATENDIDA SAA'!F43</f>
        <v>85.954462047036742</v>
      </c>
      <c r="K43" s="31">
        <f>G43/'POPULAÇÃO ATENDIDA SAA'!G43</f>
        <v>92.11455005119069</v>
      </c>
      <c r="M43" s="31">
        <f>$K43*'POPULAÇÃO ATENDIDA SAA'!X43</f>
        <v>159038.50646551725</v>
      </c>
      <c r="N43" s="31">
        <f>$K43*'POPULAÇÃO ATENDIDA SAA'!Y43</f>
        <v>160734.01293103446</v>
      </c>
      <c r="O43" s="31">
        <f>$K43*'POPULAÇÃO ATENDIDA SAA'!Z43</f>
        <v>162344.74407327588</v>
      </c>
      <c r="P43" s="31">
        <f>$K43*'POPULAÇÃO ATENDIDA SAA'!AA43</f>
        <v>163870.69989224139</v>
      </c>
    </row>
    <row r="44" spans="1:16" x14ac:dyDescent="0.25">
      <c r="A44" s="1">
        <v>87</v>
      </c>
      <c r="B44" t="s">
        <v>260</v>
      </c>
      <c r="C44" s="14" t="s">
        <v>463</v>
      </c>
      <c r="D44" s="14" t="s">
        <v>459</v>
      </c>
      <c r="E44" s="5">
        <v>99131</v>
      </c>
      <c r="F44" s="5">
        <v>102046</v>
      </c>
      <c r="G44" s="5">
        <v>105763</v>
      </c>
      <c r="I44" s="31">
        <f>E44/'POPULAÇÃO ATENDIDA SAA'!E44</f>
        <v>51.577003121748177</v>
      </c>
      <c r="J44" s="31">
        <f>F44/'POPULAÇÃO ATENDIDA SAA'!F44</f>
        <v>53.093652445369408</v>
      </c>
      <c r="K44" s="31">
        <f>G44/'POPULAÇÃO ATENDIDA SAA'!G44</f>
        <v>55.02757544224766</v>
      </c>
      <c r="M44" s="31">
        <f>$K44*'POPULAÇÃO ATENDIDA SAA'!X44</f>
        <v>106903.02253797157</v>
      </c>
      <c r="N44" s="31">
        <f>$K44*'POPULAÇÃO ATENDIDA SAA'!Y44</f>
        <v>108043.04507594316</v>
      </c>
      <c r="O44" s="31">
        <f>$K44*'POPULAÇÃO ATENDIDA SAA'!Z44</f>
        <v>109079.42920137187</v>
      </c>
      <c r="P44" s="31">
        <f>$K44*'POPULAÇÃO ATENDIDA SAA'!AA44</f>
        <v>110115.81332680058</v>
      </c>
    </row>
    <row r="45" spans="1:16" x14ac:dyDescent="0.25">
      <c r="A45" s="1">
        <v>88</v>
      </c>
      <c r="B45" t="s">
        <v>261</v>
      </c>
      <c r="C45" s="14" t="s">
        <v>463</v>
      </c>
      <c r="D45" s="14" t="s">
        <v>459</v>
      </c>
      <c r="E45" s="5">
        <v>307613</v>
      </c>
      <c r="F45" s="5">
        <v>322974</v>
      </c>
      <c r="G45" s="5">
        <v>318269</v>
      </c>
      <c r="I45" s="31">
        <f>E45/'POPULAÇÃO ATENDIDA SAA'!E45</f>
        <v>50.870030101845401</v>
      </c>
      <c r="J45" s="31">
        <f>F45/'POPULAÇÃO ATENDIDA SAA'!F45</f>
        <v>53.075631221533747</v>
      </c>
      <c r="K45" s="31">
        <f>G45/'POPULAÇÃO ATENDIDA SAA'!G45</f>
        <v>51.974601785637823</v>
      </c>
      <c r="M45" s="31">
        <f>$K45*'POPULAÇÃO ATENDIDA SAA'!X45</f>
        <v>321675.32247557002</v>
      </c>
      <c r="N45" s="31">
        <f>$K45*'POPULAÇÃO ATENDIDA SAA'!Y45</f>
        <v>325032.27795874048</v>
      </c>
      <c r="O45" s="31">
        <f>$K45*'POPULAÇÃO ATENDIDA SAA'!Z45</f>
        <v>328191.76547231257</v>
      </c>
      <c r="P45" s="31">
        <f>$K45*'POPULAÇÃO ATENDIDA SAA'!AA45</f>
        <v>331301.88599348528</v>
      </c>
    </row>
    <row r="46" spans="1:16" x14ac:dyDescent="0.25">
      <c r="A46" s="1">
        <v>91</v>
      </c>
      <c r="B46" t="s">
        <v>262</v>
      </c>
      <c r="C46" s="14" t="s">
        <v>463</v>
      </c>
      <c r="D46" s="14" t="s">
        <v>460</v>
      </c>
      <c r="E46" s="5">
        <v>541986</v>
      </c>
      <c r="F46" s="5">
        <v>563362</v>
      </c>
      <c r="G46" s="5">
        <v>553765</v>
      </c>
      <c r="I46" s="31">
        <f>E46/'POPULAÇÃO ATENDIDA SAA'!E46</f>
        <v>52.17212560188046</v>
      </c>
      <c r="J46" s="31">
        <f>F46/'POPULAÇÃO ATENDIDA SAA'!F46</f>
        <v>53.518011616851801</v>
      </c>
      <c r="K46" s="31">
        <f>G46/'POPULAÇÃO ATENDIDA SAA'!G46</f>
        <v>51.915839461541154</v>
      </c>
      <c r="M46" s="31">
        <f>$K46*'POPULAÇÃO ATENDIDA SAA'!X46</f>
        <v>559717.77793493634</v>
      </c>
      <c r="N46" s="31">
        <f>$K46*'POPULAÇÃO ATENDIDA SAA'!Y46</f>
        <v>565461.68646864686</v>
      </c>
      <c r="O46" s="31">
        <f>$K46*'POPULAÇÃO ATENDIDA SAA'!Z46</f>
        <v>571048.9429514379</v>
      </c>
      <c r="P46" s="31">
        <f>$K46*'POPULAÇÃO ATENDIDA SAA'!AA46</f>
        <v>576427.33003300324</v>
      </c>
    </row>
    <row r="47" spans="1:16" x14ac:dyDescent="0.25">
      <c r="A47" s="1">
        <v>93</v>
      </c>
      <c r="B47" t="s">
        <v>263</v>
      </c>
      <c r="C47" s="14" t="s">
        <v>463</v>
      </c>
      <c r="D47" s="14" t="s">
        <v>458</v>
      </c>
      <c r="E47" s="5">
        <v>307622</v>
      </c>
      <c r="F47" s="5">
        <v>332014</v>
      </c>
      <c r="G47" s="5">
        <v>338419</v>
      </c>
      <c r="I47" s="31">
        <f>E47/'POPULAÇÃO ATENDIDA SAA'!E47</f>
        <v>56.704516129032257</v>
      </c>
      <c r="J47" s="31">
        <f>F47/'POPULAÇÃO ATENDIDA SAA'!F47</f>
        <v>61.200737327188939</v>
      </c>
      <c r="K47" s="31">
        <f>G47/'POPULAÇÃO ATENDIDA SAA'!G47</f>
        <v>62.381382488479261</v>
      </c>
      <c r="M47" s="31">
        <f>$K47*'POPULAÇÃO ATENDIDA SAA'!X47</f>
        <v>342060.4401249566</v>
      </c>
      <c r="N47" s="31">
        <f>$K47*'POPULAÇÃO ATENDIDA SAA'!Y47</f>
        <v>345584.41443943069</v>
      </c>
      <c r="O47" s="31">
        <f>$K47*'POPULAÇÃO ATENDIDA SAA'!Z47</f>
        <v>348990.92294342234</v>
      </c>
      <c r="P47" s="31">
        <f>$K47*'POPULAÇÃO ATENDIDA SAA'!AA47</f>
        <v>352279.96563693153</v>
      </c>
    </row>
    <row r="48" spans="1:16" x14ac:dyDescent="0.25">
      <c r="A48" s="1">
        <v>95</v>
      </c>
      <c r="B48" t="s">
        <v>265</v>
      </c>
      <c r="C48" s="14" t="s">
        <v>464</v>
      </c>
      <c r="D48" s="14" t="s">
        <v>460</v>
      </c>
      <c r="E48" s="5">
        <v>599947</v>
      </c>
      <c r="F48" s="5">
        <v>643846</v>
      </c>
      <c r="G48" s="5">
        <v>663165</v>
      </c>
      <c r="I48" s="31">
        <f>E48/'POPULAÇÃO ATENDIDA SAA'!E48</f>
        <v>44.193407967959189</v>
      </c>
      <c r="J48" s="31">
        <f>F48/'POPULAÇÃO ATENDIDA SAA'!F48</f>
        <v>46.740026083978613</v>
      </c>
      <c r="K48" s="31">
        <f>G48/'POPULAÇÃO ATENDIDA SAA'!G48</f>
        <v>47.445047372073148</v>
      </c>
      <c r="M48" s="31">
        <f>$K48*'POPULAÇÃO ATENDIDA SAA'!X48</f>
        <v>670276.68900804291</v>
      </c>
      <c r="N48" s="31">
        <f>$K48*'POPULAÇÃO ATENDIDA SAA'!Y48</f>
        <v>677196.17020505772</v>
      </c>
      <c r="O48" s="31">
        <f>$K48*'POPULAÇÃO ATENDIDA SAA'!Z48</f>
        <v>683875.39163828711</v>
      </c>
      <c r="P48" s="31">
        <f>$K48*'POPULAÇÃO ATENDIDA SAA'!AA48</f>
        <v>690314.35330773145</v>
      </c>
    </row>
    <row r="49" spans="1:16" x14ac:dyDescent="0.25">
      <c r="A49" s="1">
        <v>98</v>
      </c>
      <c r="B49" t="s">
        <v>267</v>
      </c>
      <c r="C49" s="14" t="s">
        <v>464</v>
      </c>
      <c r="D49" s="14" t="s">
        <v>460</v>
      </c>
      <c r="E49" s="5">
        <v>767268</v>
      </c>
      <c r="F49" s="5">
        <v>788702</v>
      </c>
      <c r="G49" s="5">
        <v>793109</v>
      </c>
      <c r="I49" s="31">
        <f>E49/'POPULAÇÃO ATENDIDA SAA'!E49</f>
        <v>51.319363976135186</v>
      </c>
      <c r="J49" s="31">
        <f>F49/'POPULAÇÃO ATENDIDA SAA'!F49</f>
        <v>52.259222685822778</v>
      </c>
      <c r="K49" s="31">
        <f>G49/'POPULAÇÃO ATENDIDA SAA'!G49</f>
        <v>52.019508058321321</v>
      </c>
      <c r="M49" s="31">
        <f>$K49*'POPULAÇÃO ATENDIDA SAA'!X49</f>
        <v>801596.78910922247</v>
      </c>
      <c r="N49" s="31">
        <f>$K49*'POPULAÇÃO ATENDIDA SAA'!Y49</f>
        <v>809834.9373622915</v>
      </c>
      <c r="O49" s="31">
        <f>$K49*'POPULAÇÃO ATENDIDA SAA'!Z49</f>
        <v>817823.44475920685</v>
      </c>
      <c r="P49" s="31">
        <f>$K49*'POPULAÇÃO ATENDIDA SAA'!AA49</f>
        <v>825512.38312873791</v>
      </c>
    </row>
    <row r="50" spans="1:16" x14ac:dyDescent="0.25">
      <c r="A50" s="1">
        <v>99</v>
      </c>
      <c r="B50" t="s">
        <v>269</v>
      </c>
      <c r="C50" s="14" t="s">
        <v>465</v>
      </c>
      <c r="D50" s="14" t="s">
        <v>458</v>
      </c>
      <c r="E50" s="5">
        <v>134877</v>
      </c>
      <c r="F50" s="5">
        <v>148468</v>
      </c>
      <c r="G50" s="5">
        <v>164138</v>
      </c>
      <c r="I50" s="31">
        <f>E50/'POPULAÇÃO ATENDIDA SAA'!E50</f>
        <v>58.93093292214752</v>
      </c>
      <c r="J50" s="31">
        <f>F50/'POPULAÇÃO ATENDIDA SAA'!F50</f>
        <v>64.188760646065745</v>
      </c>
      <c r="K50" s="31">
        <f>G50/'POPULAÇÃO ATENDIDA SAA'!G50</f>
        <v>70.219215906099677</v>
      </c>
      <c r="M50" s="31">
        <f>$K50*'POPULAÇÃO ATENDIDA SAA'!X50</f>
        <v>165880.44161358813</v>
      </c>
      <c r="N50" s="31">
        <f>$K50*'POPULAÇÃO ATENDIDA SAA'!Y50</f>
        <v>167622.88322717624</v>
      </c>
      <c r="O50" s="31">
        <f>$K50*'POPULAÇÃO ATENDIDA SAA'!Z50</f>
        <v>169295.62717622082</v>
      </c>
      <c r="P50" s="31">
        <f>$K50*'POPULAÇÃO ATENDIDA SAA'!AA50</f>
        <v>170898.67346072191</v>
      </c>
    </row>
    <row r="51" spans="1:16" x14ac:dyDescent="0.25">
      <c r="A51" s="1">
        <v>100</v>
      </c>
      <c r="B51" t="s">
        <v>271</v>
      </c>
      <c r="C51" s="14" t="s">
        <v>463</v>
      </c>
      <c r="D51" s="14" t="s">
        <v>460</v>
      </c>
      <c r="E51" s="5">
        <v>145689</v>
      </c>
      <c r="F51" s="5">
        <v>150591</v>
      </c>
      <c r="G51" s="5">
        <v>159651</v>
      </c>
      <c r="I51" s="31">
        <f>E51/'POPULAÇÃO ATENDIDA SAA'!E51</f>
        <v>55.317175499073016</v>
      </c>
      <c r="J51" s="31">
        <f>F51/'POPULAÇÃO ATENDIDA SAA'!F51</f>
        <v>56.860015867384554</v>
      </c>
      <c r="K51" s="31">
        <f>G51/'POPULAÇÃO ATENDIDA SAA'!G51</f>
        <v>59.945190201161125</v>
      </c>
      <c r="M51" s="31">
        <f>$K51*'POPULAÇÃO ATENDIDA SAA'!X51</f>
        <v>161333.98037077428</v>
      </c>
      <c r="N51" s="31">
        <f>$K51*'POPULAÇÃO ATENDIDA SAA'!Y51</f>
        <v>163016.96074154857</v>
      </c>
      <c r="O51" s="31">
        <f>$K51*'POPULAÇÃO ATENDIDA SAA'!Z51</f>
        <v>164641.90730643406</v>
      </c>
      <c r="P51" s="31">
        <f>$K51*'POPULAÇÃO ATENDIDA SAA'!AA51</f>
        <v>166150.78625954202</v>
      </c>
    </row>
    <row r="52" spans="1:16" x14ac:dyDescent="0.25">
      <c r="A52" s="1">
        <v>101</v>
      </c>
      <c r="B52" t="s">
        <v>273</v>
      </c>
      <c r="C52" s="14" t="s">
        <v>463</v>
      </c>
      <c r="D52" s="14" t="s">
        <v>459</v>
      </c>
      <c r="E52" s="5">
        <v>132758</v>
      </c>
      <c r="F52" s="5">
        <v>137860</v>
      </c>
      <c r="G52" s="5">
        <v>147245</v>
      </c>
      <c r="I52" s="31">
        <f>E52/'POPULAÇÃO ATENDIDA SAA'!E52</f>
        <v>59.639712488769092</v>
      </c>
      <c r="J52" s="31">
        <f>F52/'POPULAÇÃO ATENDIDA SAA'!F52</f>
        <v>61.931716082659477</v>
      </c>
      <c r="K52" s="31">
        <f>G52/'POPULAÇÃO ATENDIDA SAA'!G52</f>
        <v>66.147798742138363</v>
      </c>
      <c r="M52" s="31">
        <f>$K52*'POPULAÇÃO ATENDIDA SAA'!X52</f>
        <v>148864.4458544839</v>
      </c>
      <c r="N52" s="31">
        <f>$K52*'POPULAÇÃO ATENDIDA SAA'!Y52</f>
        <v>150359.31895093061</v>
      </c>
      <c r="O52" s="31">
        <f>$K52*'POPULAÇÃO ATENDIDA SAA'!Z52</f>
        <v>151854.19204737729</v>
      </c>
      <c r="P52" s="31">
        <f>$K52*'POPULAÇÃO ATENDIDA SAA'!AA52</f>
        <v>153286.77876480541</v>
      </c>
    </row>
    <row r="53" spans="1:16" x14ac:dyDescent="0.25">
      <c r="A53" s="1">
        <v>105</v>
      </c>
      <c r="B53" t="s">
        <v>274</v>
      </c>
      <c r="C53" s="14" t="s">
        <v>463</v>
      </c>
      <c r="D53" s="14" t="s">
        <v>459</v>
      </c>
      <c r="E53" s="5">
        <v>551242</v>
      </c>
      <c r="F53" s="5">
        <v>568781</v>
      </c>
      <c r="G53" s="5">
        <v>602127</v>
      </c>
      <c r="I53" s="31">
        <f>E53/'POPULAÇÃO ATENDIDA SAA'!E53</f>
        <v>51.81132287783052</v>
      </c>
      <c r="J53" s="31">
        <f>F53/'POPULAÇÃO ATENDIDA SAA'!F53</f>
        <v>52.925271319468294</v>
      </c>
      <c r="K53" s="31">
        <f>G53/'POPULAÇÃO ATENDIDA SAA'!G53</f>
        <v>55.467902921170271</v>
      </c>
      <c r="M53" s="31">
        <f>$K53*'POPULAÇÃO ATENDIDA SAA'!X53</f>
        <v>608551.88454172376</v>
      </c>
      <c r="N53" s="31">
        <f>$K53*'POPULAÇÃO ATENDIDA SAA'!Y53</f>
        <v>614812.02845417242</v>
      </c>
      <c r="O53" s="31">
        <f>$K53*'POPULAÇÃO ATENDIDA SAA'!Z53</f>
        <v>620907.43173734611</v>
      </c>
      <c r="P53" s="31">
        <f>$K53*'POPULAÇÃO ATENDIDA SAA'!AA53</f>
        <v>626783.18084815308</v>
      </c>
    </row>
    <row r="54" spans="1:16" x14ac:dyDescent="0.25">
      <c r="A54" s="1">
        <v>106</v>
      </c>
      <c r="B54" t="s">
        <v>275</v>
      </c>
      <c r="C54" s="14" t="s">
        <v>463</v>
      </c>
      <c r="D54" s="14" t="s">
        <v>459</v>
      </c>
      <c r="E54" s="5">
        <v>347557</v>
      </c>
      <c r="F54" s="5">
        <v>358555</v>
      </c>
      <c r="G54" s="5">
        <v>365142</v>
      </c>
      <c r="I54" s="31">
        <f>E54/'POPULAÇÃO ATENDIDA SAA'!E54</f>
        <v>58.513376683147456</v>
      </c>
      <c r="J54" s="31">
        <f>F54/'POPULAÇÃO ATENDIDA SAA'!F54</f>
        <v>59.309253588358303</v>
      </c>
      <c r="K54" s="31">
        <f>G54/'POPULAÇÃO ATENDIDA SAA'!G54</f>
        <v>59.342524380495732</v>
      </c>
      <c r="M54" s="31">
        <f>$K54*'POPULAÇÃO ATENDIDA SAA'!X54</f>
        <v>369047.26203208556</v>
      </c>
      <c r="N54" s="31">
        <f>$K54*'POPULAÇÃO ATENDIDA SAA'!Y54</f>
        <v>372830.4846256685</v>
      </c>
      <c r="O54" s="31">
        <f>$K54*'POPULAÇÃO ATENDIDA SAA'!Z54</f>
        <v>376491.66778074868</v>
      </c>
      <c r="P54" s="31">
        <f>$K54*'POPULAÇÃO ATENDIDA SAA'!AA54</f>
        <v>380030.81149732624</v>
      </c>
    </row>
    <row r="55" spans="1:16" x14ac:dyDescent="0.25">
      <c r="A55" s="1">
        <v>107</v>
      </c>
      <c r="B55" t="s">
        <v>276</v>
      </c>
      <c r="C55" s="14" t="s">
        <v>465</v>
      </c>
      <c r="D55" s="14" t="s">
        <v>458</v>
      </c>
      <c r="E55" s="5">
        <v>345221</v>
      </c>
      <c r="F55" s="5">
        <v>374351</v>
      </c>
      <c r="G55" s="5">
        <v>386084</v>
      </c>
      <c r="I55" s="31">
        <f>E55/'POPULAÇÃO ATENDIDA SAA'!E55</f>
        <v>49.670741290142331</v>
      </c>
      <c r="J55" s="31">
        <f>F55/'POPULAÇÃO ATENDIDA SAA'!F55</f>
        <v>52.935621279200333</v>
      </c>
      <c r="K55" s="31">
        <f>G55/'POPULAÇÃO ATENDIDA SAA'!G55</f>
        <v>53.65576638625862</v>
      </c>
      <c r="M55" s="31">
        <f>$K55*'POPULAÇÃO ATENDIDA SAA'!X55</f>
        <v>390215.89212328766</v>
      </c>
      <c r="N55" s="31">
        <f>$K55*'POPULAÇÃO ATENDIDA SAA'!Y55</f>
        <v>394237.60045662103</v>
      </c>
      <c r="O55" s="31">
        <f>$K55*'POPULAÇÃO ATENDIDA SAA'!Z55</f>
        <v>398094.03310502291</v>
      </c>
      <c r="P55" s="31">
        <f>$K55*'POPULAÇÃO ATENDIDA SAA'!AA55</f>
        <v>401840.28196347033</v>
      </c>
    </row>
    <row r="56" spans="1:16" x14ac:dyDescent="0.25">
      <c r="A56" s="1">
        <v>111</v>
      </c>
      <c r="B56" t="s">
        <v>277</v>
      </c>
      <c r="C56" s="14" t="s">
        <v>463</v>
      </c>
      <c r="D56" s="14" t="s">
        <v>459</v>
      </c>
      <c r="E56" s="5">
        <v>772014</v>
      </c>
      <c r="F56" s="5">
        <v>797664</v>
      </c>
      <c r="G56" s="5">
        <v>839965</v>
      </c>
      <c r="I56" s="31">
        <f>E56/'POPULAÇÃO ATENDIDA SAA'!E56</f>
        <v>40.528444160090181</v>
      </c>
      <c r="J56" s="31">
        <f>F56/'POPULAÇÃO ATENDIDA SAA'!F56</f>
        <v>41.616968092869975</v>
      </c>
      <c r="K56" s="31">
        <f>G56/'POPULAÇÃO ATENDIDA SAA'!G56</f>
        <v>43.553927248335867</v>
      </c>
      <c r="M56" s="31">
        <f>$K56*'POPULAÇÃO ATENDIDA SAA'!X56</f>
        <v>849015.98237663647</v>
      </c>
      <c r="N56" s="31">
        <f>$K56*'POPULAÇÃO ATENDIDA SAA'!Y56</f>
        <v>857728.61027190345</v>
      </c>
      <c r="O56" s="31">
        <f>$K56*'POPULAÇÃO ATENDIDA SAA'!Z56</f>
        <v>866187.47230614314</v>
      </c>
      <c r="P56" s="31">
        <f>$K56*'POPULAÇÃO ATENDIDA SAA'!AA56</f>
        <v>874350.2741691845</v>
      </c>
    </row>
    <row r="57" spans="1:16" x14ac:dyDescent="0.25">
      <c r="A57" s="1">
        <v>113</v>
      </c>
      <c r="B57" t="s">
        <v>278</v>
      </c>
      <c r="C57" s="14" t="s">
        <v>463</v>
      </c>
      <c r="D57" s="14" t="s">
        <v>458</v>
      </c>
      <c r="E57" s="5">
        <v>165328</v>
      </c>
      <c r="F57" s="5">
        <v>179198</v>
      </c>
      <c r="G57" s="5">
        <v>181004</v>
      </c>
      <c r="I57" s="31">
        <f>E57/'POPULAÇÃO ATENDIDA SAA'!E57</f>
        <v>54.563696369636965</v>
      </c>
      <c r="J57" s="31">
        <f>F57/'POPULAÇÃO ATENDIDA SAA'!F57</f>
        <v>59.141254125412544</v>
      </c>
      <c r="K57" s="31">
        <f>G57/'POPULAÇÃO ATENDIDA SAA'!G57</f>
        <v>59.737293729372936</v>
      </c>
      <c r="M57" s="31">
        <f>$K57*'POPULAÇÃO ATENDIDA SAA'!X57</f>
        <v>182972.65755127408</v>
      </c>
      <c r="N57" s="31">
        <f>$K57*'POPULAÇÃO ATENDIDA SAA'!Y57</f>
        <v>184828.82038533251</v>
      </c>
      <c r="O57" s="31">
        <f>$K57*'POPULAÇÃO ATENDIDA SAA'!Z57</f>
        <v>186684.98321939091</v>
      </c>
      <c r="P57" s="31">
        <f>$K57*'POPULAÇÃO ATENDIDA SAA'!AA57</f>
        <v>188428.65133623368</v>
      </c>
    </row>
    <row r="58" spans="1:16" x14ac:dyDescent="0.25">
      <c r="A58" s="1">
        <v>120</v>
      </c>
      <c r="B58" t="s">
        <v>279</v>
      </c>
      <c r="C58" s="14" t="s">
        <v>463</v>
      </c>
      <c r="D58" s="14" t="s">
        <v>458</v>
      </c>
      <c r="E58" s="5">
        <v>443737</v>
      </c>
      <c r="F58" s="5">
        <v>440175</v>
      </c>
      <c r="G58" s="5">
        <v>464329</v>
      </c>
      <c r="I58" s="31">
        <f>E58/'POPULAÇÃO ATENDIDA SAA'!E58</f>
        <v>53.513615160989403</v>
      </c>
      <c r="J58" s="31">
        <f>F58/'POPULAÇÃO ATENDIDA SAA'!F58</f>
        <v>52.574077852107735</v>
      </c>
      <c r="K58" s="31">
        <f>G58/'POPULAÇÃO ATENDIDA SAA'!G58</f>
        <v>54.9262238310722</v>
      </c>
      <c r="M58" s="31">
        <f>$K58*'POPULAÇÃO ATENDIDA SAA'!X58</f>
        <v>469321.78494623658</v>
      </c>
      <c r="N58" s="31">
        <f>$K58*'POPULAÇÃO ATENDIDA SAA'!Y58</f>
        <v>474151.76168770459</v>
      </c>
      <c r="O58" s="31">
        <f>$K58*'POPULAÇÃO ATENDIDA SAA'!Z58</f>
        <v>478818.93022440403</v>
      </c>
      <c r="P58" s="31">
        <f>$K58*'POPULAÇÃO ATENDIDA SAA'!AA58</f>
        <v>483323.29055633489</v>
      </c>
    </row>
    <row r="59" spans="1:16" x14ac:dyDescent="0.25">
      <c r="A59" s="1">
        <v>126</v>
      </c>
      <c r="B59" t="s">
        <v>280</v>
      </c>
      <c r="C59" s="14" t="s">
        <v>463</v>
      </c>
      <c r="D59" s="14" t="s">
        <v>460</v>
      </c>
      <c r="E59" s="5">
        <v>183358</v>
      </c>
      <c r="F59" s="5">
        <v>197308</v>
      </c>
      <c r="G59" s="5">
        <v>210148</v>
      </c>
      <c r="I59" s="31">
        <f>E59/'POPULAÇÃO ATENDIDA SAA'!E59</f>
        <v>55.261603375527429</v>
      </c>
      <c r="J59" s="31">
        <f>F59/'POPULAÇÃO ATENDIDA SAA'!F59</f>
        <v>59.465943339361061</v>
      </c>
      <c r="K59" s="31">
        <f>G59/'POPULAÇÃO ATENDIDA SAA'!G59</f>
        <v>63.335744424352022</v>
      </c>
      <c r="M59" s="31">
        <f>$K59*'POPULAÇÃO ATENDIDA SAA'!X59</f>
        <v>212414.06810442678</v>
      </c>
      <c r="N59" s="31">
        <f>$K59*'POPULAÇÃO ATENDIDA SAA'!Y59</f>
        <v>214620.50283768447</v>
      </c>
      <c r="O59" s="31">
        <f>$K59*'POPULAÇÃO ATENDIDA SAA'!Z59</f>
        <v>216707.67082860385</v>
      </c>
      <c r="P59" s="31">
        <f>$K59*'POPULAÇÃO ATENDIDA SAA'!AA59</f>
        <v>218735.2054483541</v>
      </c>
    </row>
    <row r="60" spans="1:16" x14ac:dyDescent="0.25">
      <c r="A60" s="1">
        <v>127</v>
      </c>
      <c r="B60" t="s">
        <v>281</v>
      </c>
      <c r="C60" s="14" t="s">
        <v>465</v>
      </c>
      <c r="D60" s="14" t="s">
        <v>458</v>
      </c>
      <c r="E60" s="5">
        <v>222718</v>
      </c>
      <c r="F60" s="5">
        <v>231073</v>
      </c>
      <c r="G60" s="5">
        <v>239772</v>
      </c>
      <c r="I60" s="31">
        <f>E60/'POPULAÇÃO ATENDIDA SAA'!E60</f>
        <v>54.260522231031842</v>
      </c>
      <c r="J60" s="31">
        <f>F60/'POPULAÇÃO ATENDIDA SAA'!F60</f>
        <v>55.949156878919702</v>
      </c>
      <c r="K60" s="31">
        <f>G60/'POPULAÇÃO ATENDIDA SAA'!G60</f>
        <v>57.697699782725223</v>
      </c>
      <c r="M60" s="31">
        <f>$K60*'POPULAÇÃO ATENDIDA SAA'!X60</f>
        <v>242349.59102594064</v>
      </c>
      <c r="N60" s="31">
        <f>$K60*'POPULAÇÃO ATENDIDA SAA'!Y60</f>
        <v>244871.14746436084</v>
      </c>
      <c r="O60" s="31">
        <f>$K60*'POPULAÇÃO ATENDIDA SAA'!Z60</f>
        <v>247280.63472774014</v>
      </c>
      <c r="P60" s="31">
        <f>$K60*'POPULAÇÃO ATENDIDA SAA'!AA60</f>
        <v>249634.087403599</v>
      </c>
    </row>
    <row r="61" spans="1:16" x14ac:dyDescent="0.25">
      <c r="A61" s="1">
        <v>128</v>
      </c>
      <c r="B61" t="s">
        <v>282</v>
      </c>
      <c r="C61" s="14" t="s">
        <v>463</v>
      </c>
      <c r="D61" s="14" t="s">
        <v>459</v>
      </c>
      <c r="E61" s="5">
        <v>304455</v>
      </c>
      <c r="F61" s="5">
        <v>314627</v>
      </c>
      <c r="G61" s="5">
        <v>329129</v>
      </c>
      <c r="I61" s="31">
        <f>E61/'POPULAÇÃO ATENDIDA SAA'!E61</f>
        <v>60.244158470502214</v>
      </c>
      <c r="J61" s="31">
        <f>F61/'POPULAÇÃO ATENDIDA SAA'!F61</f>
        <v>62.08930663859087</v>
      </c>
      <c r="K61" s="31">
        <f>G61/'POPULAÇÃO ATENDIDA SAA'!G61</f>
        <v>64.776272804095299</v>
      </c>
      <c r="M61" s="31">
        <f>$K61*'POPULAÇÃO ATENDIDA SAA'!X61</f>
        <v>332714.55259203608</v>
      </c>
      <c r="N61" s="31">
        <f>$K61*'POPULAÇÃO ATENDIDA SAA'!Y61</f>
        <v>336114.6455672427</v>
      </c>
      <c r="O61" s="31">
        <f>$K61*'POPULAÇÃO ATENDIDA SAA'!Z61</f>
        <v>339391.09879789635</v>
      </c>
      <c r="P61" s="31">
        <f>$K61*'POPULAÇÃO ATENDIDA SAA'!AA61</f>
        <v>342605.73215627356</v>
      </c>
    </row>
    <row r="62" spans="1:16" x14ac:dyDescent="0.25">
      <c r="A62" s="1">
        <v>130</v>
      </c>
      <c r="B62" t="s">
        <v>283</v>
      </c>
      <c r="C62" s="14" t="s">
        <v>463</v>
      </c>
      <c r="D62" s="14" t="s">
        <v>458</v>
      </c>
      <c r="E62" s="5">
        <v>1360310</v>
      </c>
      <c r="F62" s="5">
        <v>1423981</v>
      </c>
      <c r="G62" s="5">
        <v>1480810</v>
      </c>
      <c r="I62" s="31">
        <f>E62/'POPULAÇÃO ATENDIDA SAA'!E62</f>
        <v>62.078309383898741</v>
      </c>
      <c r="J62" s="31">
        <f>F62/'POPULAÇÃO ATENDIDA SAA'!F62</f>
        <v>64.62850513108161</v>
      </c>
      <c r="K62" s="31">
        <f>G62/'POPULAÇÃO ATENDIDA SAA'!G62</f>
        <v>66.840113664438675</v>
      </c>
      <c r="M62" s="31">
        <f>$K62*'POPULAÇÃO ATENDIDA SAA'!X62</f>
        <v>1496721.5602341227</v>
      </c>
      <c r="N62" s="31">
        <f>$K62*'POPULAÇÃO ATENDIDA SAA'!Y62</f>
        <v>1512115.6713549399</v>
      </c>
      <c r="O62" s="31">
        <f>$K62*'POPULAÇÃO ATENDIDA SAA'!Z62</f>
        <v>1526992.3333624529</v>
      </c>
      <c r="P62" s="31">
        <f>$K62*'POPULAÇÃO ATENDIDA SAA'!AA62</f>
        <v>1541416.2273958242</v>
      </c>
    </row>
    <row r="63" spans="1:16" x14ac:dyDescent="0.25">
      <c r="A63" s="1">
        <v>133</v>
      </c>
      <c r="B63" t="s">
        <v>284</v>
      </c>
      <c r="C63" s="14" t="s">
        <v>463</v>
      </c>
      <c r="D63" s="14" t="s">
        <v>460</v>
      </c>
      <c r="E63" s="5">
        <v>384080</v>
      </c>
      <c r="F63" s="5">
        <v>416742</v>
      </c>
      <c r="G63" s="5">
        <v>441439</v>
      </c>
      <c r="I63" s="31">
        <f>E63/'POPULAÇÃO ATENDIDA SAA'!E63</f>
        <v>57.764756009028069</v>
      </c>
      <c r="J63" s="31">
        <f>F63/'POPULAÇÃO ATENDIDA SAA'!F63</f>
        <v>62.025775564423441</v>
      </c>
      <c r="K63" s="31">
        <f>G63/'POPULAÇÃO ATENDIDA SAA'!G63</f>
        <v>65.018853875436022</v>
      </c>
      <c r="M63" s="31">
        <f>$K63*'POPULAÇÃO ATENDIDA SAA'!X63</f>
        <v>446212.01081239036</v>
      </c>
      <c r="N63" s="31">
        <f>$K63*'POPULAÇÃO ATENDIDA SAA'!Y63</f>
        <v>450791.52118644054</v>
      </c>
      <c r="O63" s="31">
        <f>$K63*'POPULAÇÃO ATENDIDA SAA'!Z63</f>
        <v>455177.53112215066</v>
      </c>
      <c r="P63" s="31">
        <f>$K63*'POPULAÇÃO ATENDIDA SAA'!AA63</f>
        <v>459499.04091174743</v>
      </c>
    </row>
    <row r="64" spans="1:16" x14ac:dyDescent="0.25">
      <c r="A64" s="1">
        <v>135</v>
      </c>
      <c r="B64" t="s">
        <v>285</v>
      </c>
      <c r="C64" s="14" t="s">
        <v>463</v>
      </c>
      <c r="D64" s="14" t="s">
        <v>459</v>
      </c>
      <c r="E64" s="5">
        <v>3844900</v>
      </c>
      <c r="F64" s="5">
        <v>3973795</v>
      </c>
      <c r="G64" s="5">
        <v>4200094</v>
      </c>
      <c r="I64" s="31">
        <f>E64/'POPULAÇÃO ATENDIDA SAA'!E64</f>
        <v>65.301685985114659</v>
      </c>
      <c r="J64" s="31">
        <f>F64/'POPULAÇÃO ATENDIDA SAA'!F64</f>
        <v>66.219422543679059</v>
      </c>
      <c r="K64" s="31">
        <f>G64/'POPULAÇÃO ATENDIDA SAA'!G64</f>
        <v>68.671973114674017</v>
      </c>
      <c r="M64" s="31">
        <f>$K64*'POPULAÇÃO ATENDIDA SAA'!X64</f>
        <v>4245174.4922378911</v>
      </c>
      <c r="N64" s="31">
        <f>$K64*'POPULAÇÃO ATENDIDA SAA'!Y64</f>
        <v>4288832.8869288452</v>
      </c>
      <c r="O64" s="31">
        <f>$K64*'POPULAÇÃO ATENDIDA SAA'!Z64</f>
        <v>4331069.1840728633</v>
      </c>
      <c r="P64" s="31">
        <f>$K64*'POPULAÇÃO ATENDIDA SAA'!AA64</f>
        <v>4371954.4885472916</v>
      </c>
    </row>
    <row r="65" spans="1:16" x14ac:dyDescent="0.25">
      <c r="A65" s="1">
        <v>136</v>
      </c>
      <c r="B65" t="s">
        <v>286</v>
      </c>
      <c r="C65" s="14" t="s">
        <v>463</v>
      </c>
      <c r="D65" s="14" t="s">
        <v>459</v>
      </c>
      <c r="E65" s="5">
        <v>801859</v>
      </c>
      <c r="F65" s="5">
        <v>838541</v>
      </c>
      <c r="G65" s="5">
        <v>853268</v>
      </c>
      <c r="I65" s="31">
        <f>E65/'POPULAÇÃO ATENDIDA SAA'!E65</f>
        <v>45.427834526541112</v>
      </c>
      <c r="J65" s="31">
        <f>F65/'POPULAÇÃO ATENDIDA SAA'!F65</f>
        <v>47.093794227075108</v>
      </c>
      <c r="K65" s="31">
        <f>G65/'POPULAÇÃO ATENDIDA SAA'!G65</f>
        <v>46.832897506133449</v>
      </c>
      <c r="M65" s="31">
        <f>$K65*'POPULAÇÃO ATENDIDA SAA'!X65</f>
        <v>862381.37118935178</v>
      </c>
      <c r="N65" s="31">
        <f>$K65*'POPULAÇÃO ATENDIDA SAA'!Y65</f>
        <v>871265.76320309157</v>
      </c>
      <c r="O65" s="31">
        <f>$K65*'POPULAÇÃO ATENDIDA SAA'!Z65</f>
        <v>879875.38020609715</v>
      </c>
      <c r="P65" s="31">
        <f>$K65*'POPULAÇÃO ATENDIDA SAA'!AA65</f>
        <v>888164.42636324617</v>
      </c>
    </row>
    <row r="66" spans="1:16" x14ac:dyDescent="0.25">
      <c r="A66" s="1">
        <v>137</v>
      </c>
      <c r="B66" t="s">
        <v>287</v>
      </c>
      <c r="C66" s="14" t="s">
        <v>463</v>
      </c>
      <c r="D66" s="14" t="s">
        <v>460</v>
      </c>
      <c r="E66" s="5">
        <v>102906</v>
      </c>
      <c r="F66" s="5">
        <v>105196</v>
      </c>
      <c r="G66" s="5">
        <v>110381</v>
      </c>
      <c r="I66" s="31">
        <f>E66/'POPULAÇÃO ATENDIDA SAA'!E66</f>
        <v>65.92312620115311</v>
      </c>
      <c r="J66" s="31">
        <f>F66/'POPULAÇÃO ATENDIDA SAA'!F66</f>
        <v>67.390134529147986</v>
      </c>
      <c r="K66" s="31">
        <f>G66/'POPULAÇÃO ATENDIDA SAA'!G66</f>
        <v>70.711723254324156</v>
      </c>
      <c r="M66" s="31">
        <f>$K66*'POPULAÇÃO ATENDIDA SAA'!X66</f>
        <v>111579.34620024127</v>
      </c>
      <c r="N66" s="31">
        <f>$K66*'POPULAÇÃO ATENDIDA SAA'!Y66</f>
        <v>112711.11761158024</v>
      </c>
      <c r="O66" s="31">
        <f>$K66*'POPULAÇÃO ATENDIDA SAA'!Z66</f>
        <v>113842.88902291919</v>
      </c>
      <c r="P66" s="31">
        <f>$K66*'POPULAÇÃO ATENDIDA SAA'!AA66</f>
        <v>114908.08564535587</v>
      </c>
    </row>
    <row r="67" spans="1:16" x14ac:dyDescent="0.25">
      <c r="A67" s="1">
        <v>141</v>
      </c>
      <c r="B67" t="s">
        <v>288</v>
      </c>
      <c r="C67" s="14" t="s">
        <v>463</v>
      </c>
      <c r="D67" s="14" t="s">
        <v>459</v>
      </c>
      <c r="E67" s="5">
        <v>395950</v>
      </c>
      <c r="F67" s="5">
        <v>424512</v>
      </c>
      <c r="G67" s="5">
        <v>440665</v>
      </c>
      <c r="I67" s="31">
        <f>E67/'POPULAÇÃO ATENDIDA SAA'!E67</f>
        <v>47.72395370760821</v>
      </c>
      <c r="J67" s="31">
        <f>F67/'POPULAÇÃO ATENDIDA SAA'!F67</f>
        <v>50.475030327858335</v>
      </c>
      <c r="K67" s="31">
        <f>G67/'POPULAÇÃO ATENDIDA SAA'!G67</f>
        <v>51.687524088598394</v>
      </c>
      <c r="M67" s="31">
        <f>$K67*'POPULAÇÃO ATENDIDA SAA'!X67</f>
        <v>445405.01359338063</v>
      </c>
      <c r="N67" s="31">
        <f>$K67*'POPULAÇÃO ATENDIDA SAA'!Y67</f>
        <v>449936.67494089843</v>
      </c>
      <c r="O67" s="31">
        <f>$K67*'POPULAÇÃO ATENDIDA SAA'!Z67</f>
        <v>454416.24822695047</v>
      </c>
      <c r="P67" s="31">
        <f>$K67*'POPULAÇÃO ATENDIDA SAA'!AA67</f>
        <v>458687.46926713962</v>
      </c>
    </row>
    <row r="68" spans="1:16" x14ac:dyDescent="0.25">
      <c r="A68" s="1">
        <v>143</v>
      </c>
      <c r="B68" t="s">
        <v>289</v>
      </c>
      <c r="C68" s="14" t="s">
        <v>463</v>
      </c>
      <c r="D68" s="14" t="s">
        <v>459</v>
      </c>
      <c r="E68" s="5">
        <v>1910622</v>
      </c>
      <c r="F68" s="5">
        <v>1988539</v>
      </c>
      <c r="G68" s="5">
        <v>2022051</v>
      </c>
      <c r="I68" s="31">
        <f>E68/'POPULAÇÃO ATENDIDA SAA'!E68</f>
        <v>39.458573312053296</v>
      </c>
      <c r="J68" s="31">
        <f>F68/'POPULAÇÃO ATENDIDA SAA'!F68</f>
        <v>39.939741080667652</v>
      </c>
      <c r="K68" s="31">
        <f>G68/'POPULAÇÃO ATENDIDA SAA'!G68</f>
        <v>39.338533982033134</v>
      </c>
      <c r="M68" s="31">
        <f>$K68*'POPULAÇÃO ATENDIDA SAA'!X68</f>
        <v>2043772.4420787767</v>
      </c>
      <c r="N68" s="31">
        <f>$K68*'POPULAÇÃO ATENDIDA SAA'!Y68</f>
        <v>2121478.4488080395</v>
      </c>
      <c r="O68" s="31">
        <f>$K68*'POPULAÇÃO ATENDIDA SAA'!Z68</f>
        <v>2201838.4650075398</v>
      </c>
      <c r="P68" s="31">
        <f>$K68*'POPULAÇÃO ATENDIDA SAA'!AA68</f>
        <v>2222626.5114046494</v>
      </c>
    </row>
    <row r="69" spans="1:16" x14ac:dyDescent="0.25">
      <c r="A69" s="1">
        <v>145</v>
      </c>
      <c r="B69" t="s">
        <v>290</v>
      </c>
      <c r="C69" s="14" t="s">
        <v>463</v>
      </c>
      <c r="D69" s="14" t="s">
        <v>459</v>
      </c>
      <c r="E69" s="5">
        <v>180658</v>
      </c>
      <c r="F69" s="5">
        <v>192552</v>
      </c>
      <c r="G69" s="5">
        <v>196383</v>
      </c>
      <c r="I69" s="31">
        <f>E69/'POPULAÇÃO ATENDIDA SAA'!E69</f>
        <v>70.310642520522379</v>
      </c>
      <c r="J69" s="31">
        <f>F69/'POPULAÇÃO ATENDIDA SAA'!F69</f>
        <v>74.864824807631862</v>
      </c>
      <c r="K69" s="31">
        <f>G69/'POPULAÇÃO ATENDIDA SAA'!G69</f>
        <v>76.278051506590856</v>
      </c>
      <c r="M69" s="31">
        <f>$K69*'POPULAÇÃO ATENDIDA SAA'!X69</f>
        <v>198476.01984564497</v>
      </c>
      <c r="N69" s="31">
        <f>$K69*'POPULAÇÃO ATENDIDA SAA'!Y69</f>
        <v>200496.86659316433</v>
      </c>
      <c r="O69" s="31">
        <f>$K69*'POPULAÇÃO ATENDIDA SAA'!Z69</f>
        <v>202517.71334068361</v>
      </c>
      <c r="P69" s="31">
        <f>$K69*'POPULAÇÃO ATENDIDA SAA'!AA69</f>
        <v>204394.21389195151</v>
      </c>
    </row>
    <row r="70" spans="1:16" x14ac:dyDescent="0.25">
      <c r="A70" s="1">
        <v>147</v>
      </c>
      <c r="B70" t="s">
        <v>291</v>
      </c>
      <c r="C70" s="14" t="s">
        <v>463</v>
      </c>
      <c r="D70" s="14" t="s">
        <v>458</v>
      </c>
      <c r="E70" s="5">
        <v>688630</v>
      </c>
      <c r="F70" s="5">
        <v>713514</v>
      </c>
      <c r="G70" s="5">
        <v>751301</v>
      </c>
      <c r="I70" s="31">
        <f>E70/'POPULAÇÃO ATENDIDA SAA'!E70</f>
        <v>50.234224558298017</v>
      </c>
      <c r="J70" s="31">
        <f>F70/'POPULAÇÃO ATENDIDA SAA'!F70</f>
        <v>51.749317819934461</v>
      </c>
      <c r="K70" s="31">
        <f>G70/'POPULAÇÃO ATENDIDA SAA'!G70</f>
        <v>54.175692090841174</v>
      </c>
      <c r="M70" s="31">
        <f>$K70*'POPULAÇÃO ATENDIDA SAA'!X70</f>
        <v>759386.84485288966</v>
      </c>
      <c r="N70" s="31">
        <f>$K70*'POPULAÇÃO ATENDIDA SAA'!Y70</f>
        <v>767210.16227549093</v>
      </c>
      <c r="O70" s="31">
        <f>$K70*'POPULAÇÃO ATENDIDA SAA'!Z70</f>
        <v>774770.95226780337</v>
      </c>
      <c r="P70" s="31">
        <f>$K70*'POPULAÇÃO ATENDIDA SAA'!AA70</f>
        <v>782069.21482982731</v>
      </c>
    </row>
    <row r="71" spans="1:16" x14ac:dyDescent="0.25">
      <c r="A71" s="1">
        <v>148</v>
      </c>
      <c r="B71" t="s">
        <v>292</v>
      </c>
      <c r="C71" s="14" t="s">
        <v>464</v>
      </c>
      <c r="D71" s="14" t="s">
        <v>460</v>
      </c>
      <c r="E71" s="5">
        <v>184322</v>
      </c>
      <c r="F71" s="5">
        <v>188779</v>
      </c>
      <c r="G71" s="5">
        <v>193745</v>
      </c>
      <c r="I71" s="31">
        <f>E71/'POPULAÇÃO ATENDIDA SAA'!E71</f>
        <v>67.94028750460744</v>
      </c>
      <c r="J71" s="31">
        <f>F71/'POPULAÇÃO ATENDIDA SAA'!F71</f>
        <v>69.583118319203834</v>
      </c>
      <c r="K71" s="31">
        <f>G71/'POPULAÇÃO ATENDIDA SAA'!G71</f>
        <v>71.413564319941031</v>
      </c>
      <c r="M71" s="31">
        <f>$K71*'POPULAÇÃO ATENDIDA SAA'!X71</f>
        <v>195761.77654406664</v>
      </c>
      <c r="N71" s="31">
        <f>$K71*'POPULAÇÃO ATENDIDA SAA'!Y71</f>
        <v>197778.55308813325</v>
      </c>
      <c r="O71" s="31">
        <f>$K71*'POPULAÇÃO ATENDIDA SAA'!Z71</f>
        <v>199728.10374739766</v>
      </c>
      <c r="P71" s="31">
        <f>$K71*'POPULAÇÃO ATENDIDA SAA'!AA71</f>
        <v>201610.42852185981</v>
      </c>
    </row>
    <row r="72" spans="1:16" x14ac:dyDescent="0.25">
      <c r="A72" s="1">
        <v>149</v>
      </c>
      <c r="B72" t="s">
        <v>293</v>
      </c>
      <c r="C72" s="14" t="s">
        <v>463</v>
      </c>
      <c r="D72" s="14" t="s">
        <v>459</v>
      </c>
      <c r="E72" s="5">
        <v>148660</v>
      </c>
      <c r="F72" s="5">
        <v>145745</v>
      </c>
      <c r="G72" s="5">
        <v>144979</v>
      </c>
      <c r="I72" s="31">
        <f>E72/'POPULAÇÃO ATENDIDA SAA'!E72</f>
        <v>61.202140798682585</v>
      </c>
      <c r="J72" s="31">
        <f>F72/'POPULAÇÃO ATENDIDA SAA'!F72</f>
        <v>60.002058460271719</v>
      </c>
      <c r="K72" s="31">
        <f>G72/'POPULAÇÃO ATENDIDA SAA'!G72</f>
        <v>59.686702346644708</v>
      </c>
      <c r="M72" s="31">
        <f>$K72*'POPULAÇÃO ATENDIDA SAA'!X72</f>
        <v>146552.41550387596</v>
      </c>
      <c r="N72" s="31">
        <f>$K72*'POPULAÇÃO ATENDIDA SAA'!Y72</f>
        <v>148013.44418604652</v>
      </c>
      <c r="O72" s="31">
        <f>$K72*'POPULAÇÃO ATENDIDA SAA'!Z72</f>
        <v>149474.47286821707</v>
      </c>
      <c r="P72" s="31">
        <f>$K72*'POPULAÇÃO ATENDIDA SAA'!AA72</f>
        <v>150879.3081395349</v>
      </c>
    </row>
    <row r="73" spans="1:16" x14ac:dyDescent="0.25">
      <c r="A73" s="1">
        <v>150</v>
      </c>
      <c r="B73" t="s">
        <v>294</v>
      </c>
      <c r="C73" s="14" t="s">
        <v>463</v>
      </c>
      <c r="D73" s="14" t="s">
        <v>459</v>
      </c>
      <c r="E73" s="5">
        <v>133291</v>
      </c>
      <c r="F73" s="5">
        <v>139694</v>
      </c>
      <c r="G73" s="5">
        <v>148972</v>
      </c>
      <c r="I73" s="31">
        <f>E73/'POPULAÇÃO ATENDIDA SAA'!E73</f>
        <v>69.554201044312308</v>
      </c>
      <c r="J73" s="31">
        <f>F73/'POPULAÇÃO ATENDIDA SAA'!F73</f>
        <v>72.851718117555905</v>
      </c>
      <c r="K73" s="31">
        <f>G73/'POPULAÇÃO ATENDIDA SAA'!G73</f>
        <v>77.643695327457124</v>
      </c>
      <c r="M73" s="31">
        <f>$K73*'POPULAÇÃO ATENDIDA SAA'!X73</f>
        <v>150584.88582677167</v>
      </c>
      <c r="N73" s="31">
        <f>$K73*'POPULAÇÃO ATENDIDA SAA'!Y73</f>
        <v>152124.45866141733</v>
      </c>
      <c r="O73" s="31">
        <f>$K73*'POPULAÇÃO ATENDIDA SAA'!Z73</f>
        <v>153590.71850393701</v>
      </c>
      <c r="P73" s="31">
        <f>$K73*'POPULAÇÃO ATENDIDA SAA'!AA73</f>
        <v>155056.97834645669</v>
      </c>
    </row>
    <row r="74" spans="1:16" x14ac:dyDescent="0.25">
      <c r="A74" s="1">
        <v>156</v>
      </c>
      <c r="B74" t="s">
        <v>295</v>
      </c>
      <c r="C74" s="14" t="s">
        <v>465</v>
      </c>
      <c r="D74" s="14" t="s">
        <v>458</v>
      </c>
      <c r="E74" s="5">
        <v>139370</v>
      </c>
      <c r="F74" s="5">
        <v>146570</v>
      </c>
      <c r="G74" s="5">
        <v>147871</v>
      </c>
      <c r="I74" s="31">
        <f>E74/'POPULAÇÃO ATENDIDA SAA'!E74</f>
        <v>57.746863802921645</v>
      </c>
      <c r="J74" s="31">
        <f>F74/'POPULAÇÃO ATENDIDA SAA'!F74</f>
        <v>60.397939885073725</v>
      </c>
      <c r="K74" s="31">
        <f>G74/'POPULAÇÃO ATENDIDA SAA'!G74</f>
        <v>60.600745342734911</v>
      </c>
      <c r="M74" s="31">
        <f>$K74*'POPULAÇÃO ATENDIDA SAA'!X74</f>
        <v>149454.0757335448</v>
      </c>
      <c r="N74" s="31">
        <f>$K74*'POPULAÇÃO ATENDIDA SAA'!Y74</f>
        <v>150978.51903251387</v>
      </c>
      <c r="O74" s="31">
        <f>$K74*'POPULAÇÃO ATENDIDA SAA'!Z74</f>
        <v>152444.32989690721</v>
      </c>
      <c r="P74" s="31">
        <f>$K74*'POPULAÇÃO ATENDIDA SAA'!AA74</f>
        <v>153910.14076130054</v>
      </c>
    </row>
    <row r="75" spans="1:16" x14ac:dyDescent="0.25">
      <c r="A75" s="1">
        <v>157</v>
      </c>
      <c r="B75" t="s">
        <v>296</v>
      </c>
      <c r="C75" s="14" t="s">
        <v>463</v>
      </c>
      <c r="D75" s="14" t="s">
        <v>459</v>
      </c>
      <c r="E75" s="5">
        <v>92881</v>
      </c>
      <c r="F75" s="5">
        <v>94886</v>
      </c>
      <c r="G75" s="5">
        <v>99680</v>
      </c>
      <c r="I75" s="31">
        <f>E75/'POPULAÇÃO ATENDIDA SAA'!E75</f>
        <v>63.308761918744679</v>
      </c>
      <c r="J75" s="31">
        <f>F75/'POPULAÇÃO ATENDIDA SAA'!F75</f>
        <v>64.584972160722828</v>
      </c>
      <c r="K75" s="31">
        <f>G75/'POPULAÇÃO ATENDIDA SAA'!G75</f>
        <v>67.753196475229672</v>
      </c>
      <c r="M75" s="31">
        <f>$K75*'POPULAÇÃO ATENDIDA SAA'!X75</f>
        <v>100707.62886597936</v>
      </c>
      <c r="N75" s="31">
        <f>$K75*'POPULAÇÃO ATENDIDA SAA'!Y75</f>
        <v>101799.48453608245</v>
      </c>
      <c r="O75" s="31">
        <f>$K75*'POPULAÇÃO ATENDIDA SAA'!Z75</f>
        <v>102762.88659793812</v>
      </c>
      <c r="P75" s="31">
        <f>$K75*'POPULAÇÃO ATENDIDA SAA'!AA75</f>
        <v>103726.28865979378</v>
      </c>
    </row>
    <row r="76" spans="1:16" x14ac:dyDescent="0.25">
      <c r="A76" s="1">
        <v>159</v>
      </c>
      <c r="B76" t="s">
        <v>297</v>
      </c>
      <c r="C76" s="14" t="s">
        <v>463</v>
      </c>
      <c r="D76" s="14" t="s">
        <v>460</v>
      </c>
      <c r="E76" s="5">
        <v>86906</v>
      </c>
      <c r="F76" s="5">
        <v>87809</v>
      </c>
      <c r="G76" s="5">
        <v>90986</v>
      </c>
      <c r="I76" s="31">
        <f>E76/'POPULAÇÃO ATENDIDA SAA'!E76</f>
        <v>56.033144056683319</v>
      </c>
      <c r="J76" s="31">
        <f>F76/'POPULAÇÃO ATENDIDA SAA'!F76</f>
        <v>56.592721052970454</v>
      </c>
      <c r="K76" s="31">
        <f>G76/'POPULAÇÃO ATENDIDA SAA'!G76</f>
        <v>58.616845762242228</v>
      </c>
      <c r="M76" s="31">
        <f>$K76*'POPULAÇÃO ATENDIDA SAA'!X76</f>
        <v>91981.591489361716</v>
      </c>
      <c r="N76" s="31">
        <f>$K76*'POPULAÇÃO ATENDIDA SAA'!Y76</f>
        <v>92921.872340425529</v>
      </c>
      <c r="O76" s="31">
        <f>$K76*'POPULAÇÃO ATENDIDA SAA'!Z76</f>
        <v>93862.153191489357</v>
      </c>
      <c r="P76" s="31">
        <f>$K76*'POPULAÇÃO ATENDIDA SAA'!AA76</f>
        <v>94747.123404255326</v>
      </c>
    </row>
    <row r="77" spans="1:16" x14ac:dyDescent="0.25">
      <c r="A77" s="1">
        <v>160</v>
      </c>
      <c r="B77" t="s">
        <v>298</v>
      </c>
      <c r="C77" s="14" t="s">
        <v>463</v>
      </c>
      <c r="D77" s="14" t="s">
        <v>459</v>
      </c>
      <c r="E77" s="5">
        <v>181020</v>
      </c>
      <c r="F77" s="5">
        <v>187566</v>
      </c>
      <c r="G77" s="5">
        <v>192519</v>
      </c>
      <c r="I77" s="31">
        <f>E77/'POPULAÇÃO ATENDIDA SAA'!E77</f>
        <v>51.557960694958702</v>
      </c>
      <c r="J77" s="31">
        <f>F77/'POPULAÇÃO ATENDIDA SAA'!F77</f>
        <v>53.422386784391911</v>
      </c>
      <c r="K77" s="31">
        <f>G77/'POPULAÇÃO ATENDIDA SAA'!G77</f>
        <v>54.833095984050125</v>
      </c>
      <c r="M77" s="31">
        <f>$K77*'POPULAÇÃO ATENDIDA SAA'!X77</f>
        <v>194584.10056315365</v>
      </c>
      <c r="N77" s="31">
        <f>$K77*'POPULAÇÃO ATENDIDA SAA'!Y77</f>
        <v>196597.5736122285</v>
      </c>
      <c r="O77" s="31">
        <f>$K77*'POPULAÇÃO ATENDIDA SAA'!Z77</f>
        <v>198507.79163314565</v>
      </c>
      <c r="P77" s="31">
        <f>$K77*'POPULAÇÃO ATENDIDA SAA'!AA77</f>
        <v>200418.00965406277</v>
      </c>
    </row>
    <row r="78" spans="1:16" x14ac:dyDescent="0.25">
      <c r="A78" s="1">
        <v>166</v>
      </c>
      <c r="B78" t="s">
        <v>299</v>
      </c>
      <c r="C78" s="14" t="s">
        <v>464</v>
      </c>
      <c r="D78" s="14" t="s">
        <v>460</v>
      </c>
      <c r="E78" s="5">
        <v>326933</v>
      </c>
      <c r="F78" s="5">
        <v>314341</v>
      </c>
      <c r="G78" s="5">
        <v>315227</v>
      </c>
      <c r="I78" s="31">
        <f>E78/'POPULAÇÃO ATENDIDA SAA'!E78</f>
        <v>67.730060078723838</v>
      </c>
      <c r="J78" s="31">
        <f>F78/'POPULAÇÃO ATENDIDA SAA'!F78</f>
        <v>65.121400455769631</v>
      </c>
      <c r="K78" s="31">
        <f>G78/'POPULAÇÃO ATENDIDA SAA'!G78</f>
        <v>65.304951315516888</v>
      </c>
      <c r="M78" s="31">
        <f>$K78*'POPULAÇÃO ATENDIDA SAA'!X78</f>
        <v>318608.60425199923</v>
      </c>
      <c r="N78" s="31">
        <f>$K78*'POPULAÇÃO ATENDIDA SAA'!Y78</f>
        <v>321867.24107665301</v>
      </c>
      <c r="O78" s="31">
        <f>$K78*'POPULAÇÃO ATENDIDA SAA'!Z78</f>
        <v>325064.39418763411</v>
      </c>
      <c r="P78" s="31">
        <f>$K78*'POPULAÇÃO ATENDIDA SAA'!AA78</f>
        <v>328138.5798712697</v>
      </c>
    </row>
    <row r="79" spans="1:16" x14ac:dyDescent="0.25">
      <c r="A79" s="1">
        <v>167</v>
      </c>
      <c r="B79" t="s">
        <v>300</v>
      </c>
      <c r="C79" s="14" t="s">
        <v>463</v>
      </c>
      <c r="D79" s="14" t="s">
        <v>460</v>
      </c>
      <c r="E79" s="5">
        <v>195462</v>
      </c>
      <c r="F79" s="5">
        <v>209463</v>
      </c>
      <c r="G79" s="5">
        <v>222678</v>
      </c>
      <c r="I79" s="31">
        <f>E79/'POPULAÇÃO ATENDIDA SAA'!E79</f>
        <v>74.546910755148744</v>
      </c>
      <c r="J79" s="31">
        <f>F79/'POPULAÇÃO ATENDIDA SAA'!F79</f>
        <v>79.88672768878719</v>
      </c>
      <c r="K79" s="31">
        <f>G79/'POPULAÇÃO ATENDIDA SAA'!G79</f>
        <v>84.926773455377571</v>
      </c>
      <c r="M79" s="31">
        <f>$K79*'POPULAÇÃO ATENDIDA SAA'!X79</f>
        <v>225076.6858168761</v>
      </c>
      <c r="N79" s="31">
        <f>$K79*'POPULAÇÃO ATENDIDA SAA'!Y79</f>
        <v>227395.41543985636</v>
      </c>
      <c r="O79" s="31">
        <f>$K79*'POPULAÇÃO ATENDIDA SAA'!Z79</f>
        <v>229634.18886894072</v>
      </c>
      <c r="P79" s="31">
        <f>$K79*'POPULAÇÃO ATENDIDA SAA'!AA79</f>
        <v>231793.00610412922</v>
      </c>
    </row>
    <row r="80" spans="1:16" x14ac:dyDescent="0.25">
      <c r="A80" s="1">
        <v>168</v>
      </c>
      <c r="B80" t="s">
        <v>301</v>
      </c>
      <c r="C80" s="14" t="s">
        <v>463</v>
      </c>
      <c r="D80" s="14" t="s">
        <v>460</v>
      </c>
      <c r="E80" s="5">
        <v>586150</v>
      </c>
      <c r="F80" s="5">
        <v>626559</v>
      </c>
      <c r="G80" s="5">
        <v>632666</v>
      </c>
      <c r="I80" s="31">
        <f>E80/'POPULAÇÃO ATENDIDA SAA'!E80</f>
        <v>53.96077471930294</v>
      </c>
      <c r="J80" s="31">
        <f>F80/'POPULAÇÃO ATENDIDA SAA'!F80</f>
        <v>57.251428158416459</v>
      </c>
      <c r="K80" s="31">
        <f>G80/'POPULAÇÃO ATENDIDA SAA'!G80</f>
        <v>57.379108160660955</v>
      </c>
      <c r="M80" s="31">
        <f>$K80*'POPULAÇÃO ATENDIDA SAA'!X80</f>
        <v>639451.37369260762</v>
      </c>
      <c r="N80" s="31">
        <f>$K80*'POPULAÇÃO ATENDIDA SAA'!Y80</f>
        <v>646012.4375110796</v>
      </c>
      <c r="O80" s="31">
        <f>$K80*'POPULAÇÃO ATENDIDA SAA'!Z80</f>
        <v>652405.26892394968</v>
      </c>
      <c r="P80" s="31">
        <f>$K80*'POPULAÇÃO ATENDIDA SAA'!AA80</f>
        <v>658517.71299415</v>
      </c>
    </row>
    <row r="81" spans="1:16" x14ac:dyDescent="0.25">
      <c r="A81" s="1">
        <v>172</v>
      </c>
      <c r="B81" t="s">
        <v>302</v>
      </c>
      <c r="C81" s="14" t="s">
        <v>463</v>
      </c>
      <c r="D81" s="14" t="s">
        <v>459</v>
      </c>
      <c r="E81" s="5">
        <v>167979</v>
      </c>
      <c r="F81" s="5">
        <v>180030</v>
      </c>
      <c r="G81" s="5">
        <v>184778</v>
      </c>
      <c r="I81" s="31">
        <f>E81/'POPULAÇÃO ATENDIDA SAA'!E81</f>
        <v>56.349882589734989</v>
      </c>
      <c r="J81" s="31">
        <f>F81/'POPULAÇÃO ATENDIDA SAA'!F81</f>
        <v>60.392485743039252</v>
      </c>
      <c r="K81" s="31">
        <f>G81/'POPULAÇÃO ATENDIDA SAA'!G81</f>
        <v>61.985239852398522</v>
      </c>
      <c r="M81" s="31">
        <f>$K81*'POPULAÇÃO ATENDIDA SAA'!X81</f>
        <v>186762.34996841438</v>
      </c>
      <c r="N81" s="31">
        <f>$K81*'POPULAÇÃO ATENDIDA SAA'!Y81</f>
        <v>188688.33670246365</v>
      </c>
      <c r="O81" s="31">
        <f>$K81*'POPULAÇÃO ATENDIDA SAA'!Z81</f>
        <v>190555.96020214781</v>
      </c>
      <c r="P81" s="31">
        <f>$K81*'POPULAÇÃO ATENDIDA SAA'!AA81</f>
        <v>192365.2204674668</v>
      </c>
    </row>
    <row r="82" spans="1:16" x14ac:dyDescent="0.25">
      <c r="A82" s="1">
        <v>174</v>
      </c>
      <c r="B82" t="s">
        <v>303</v>
      </c>
      <c r="C82" s="14" t="s">
        <v>464</v>
      </c>
      <c r="D82" s="14" t="s">
        <v>460</v>
      </c>
      <c r="E82" s="5">
        <v>212133</v>
      </c>
      <c r="F82" s="5">
        <v>212083</v>
      </c>
      <c r="G82" s="5">
        <v>213458</v>
      </c>
      <c r="I82" s="31">
        <f>E82/'POPULAÇÃO ATENDIDA SAA'!E82</f>
        <v>54.184674329501917</v>
      </c>
      <c r="J82" s="31">
        <f>F82/'POPULAÇÃO ATENDIDA SAA'!F82</f>
        <v>54.171902937420178</v>
      </c>
      <c r="K82" s="31">
        <f>G82/'POPULAÇÃO ATENDIDA SAA'!G82</f>
        <v>54.523116219667941</v>
      </c>
      <c r="M82" s="31">
        <f>$K82*'POPULAÇÃO ATENDIDA SAA'!X82</f>
        <v>215768.15151515149</v>
      </c>
      <c r="N82" s="31">
        <f>$K82*'POPULAÇÃO ATENDIDA SAA'!Y82</f>
        <v>217975.62962962964</v>
      </c>
      <c r="O82" s="31">
        <f>$K82*'POPULAÇÃO ATENDIDA SAA'!Z82</f>
        <v>220131.77104377103</v>
      </c>
      <c r="P82" s="31">
        <f>$K82*'POPULAÇÃO ATENDIDA SAA'!AA82</f>
        <v>222185.23905723906</v>
      </c>
    </row>
    <row r="83" spans="1:16" x14ac:dyDescent="0.25">
      <c r="A83" s="1">
        <v>175</v>
      </c>
      <c r="B83" t="s">
        <v>304</v>
      </c>
      <c r="C83" s="14" t="s">
        <v>464</v>
      </c>
      <c r="D83" s="14" t="s">
        <v>460</v>
      </c>
      <c r="E83" s="5">
        <v>559370</v>
      </c>
      <c r="F83" s="5">
        <v>590479</v>
      </c>
      <c r="G83" s="5">
        <v>578328</v>
      </c>
      <c r="I83" s="31">
        <f>E83/'POPULAÇÃO ATENDIDA SAA'!E83</f>
        <v>53.986773168188648</v>
      </c>
      <c r="J83" s="31">
        <f>F83/'POPULAÇÃO ATENDIDA SAA'!F83</f>
        <v>56.397857722103595</v>
      </c>
      <c r="K83" s="31">
        <f>G83/'POPULAÇÃO ATENDIDA SAA'!G83</f>
        <v>54.663825948899124</v>
      </c>
      <c r="M83" s="31">
        <f>$K83*'POPULAÇÃO ATENDIDA SAA'!X83</f>
        <v>584542.54821676691</v>
      </c>
      <c r="N83" s="31">
        <f>$K83*'POPULAÇÃO ATENDIDA SAA'!Y83</f>
        <v>590596.37535896245</v>
      </c>
      <c r="O83" s="31">
        <f>$K83*'POPULAÇÃO ATENDIDA SAA'!Z83</f>
        <v>596382.33404353866</v>
      </c>
      <c r="P83" s="31">
        <f>$K83*'POPULAÇÃO ATENDIDA SAA'!AA83</f>
        <v>602007.57165354327</v>
      </c>
    </row>
    <row r="84" spans="1:16" x14ac:dyDescent="0.25">
      <c r="A84" s="1">
        <v>176</v>
      </c>
      <c r="B84" t="s">
        <v>305</v>
      </c>
      <c r="C84" s="14" t="s">
        <v>463</v>
      </c>
      <c r="D84" s="14" t="s">
        <v>459</v>
      </c>
      <c r="E84" s="5">
        <v>153195</v>
      </c>
      <c r="F84" s="5">
        <v>157175</v>
      </c>
      <c r="G84" s="5">
        <v>165518</v>
      </c>
      <c r="I84" s="31">
        <f>E84/'POPULAÇÃO ATENDIDA SAA'!E84</f>
        <v>39.292278845988122</v>
      </c>
      <c r="J84" s="31">
        <f>F84/'POPULAÇÃO ATENDIDA SAA'!F84</f>
        <v>40.077538403040585</v>
      </c>
      <c r="K84" s="31">
        <f>G84/'POPULAÇÃO ATENDIDA SAA'!G84</f>
        <v>41.994569259197917</v>
      </c>
      <c r="M84" s="31">
        <f>$K84*'POPULAÇÃO ATENDIDA SAA'!X84</f>
        <v>167283.42925555073</v>
      </c>
      <c r="N84" s="31">
        <f>$K84*'POPULAÇÃO ATENDIDA SAA'!Y84</f>
        <v>169012.82934262085</v>
      </c>
      <c r="O84" s="31">
        <f>$K84*'POPULAÇÃO ATENDIDA SAA'!Z84</f>
        <v>170670.17109272967</v>
      </c>
      <c r="P84" s="31">
        <f>$K84*'POPULAÇÃO ATENDIDA SAA'!AA84</f>
        <v>172291.48367435794</v>
      </c>
    </row>
    <row r="85" spans="1:16" x14ac:dyDescent="0.25">
      <c r="A85" s="1">
        <v>179</v>
      </c>
      <c r="B85" t="s">
        <v>306</v>
      </c>
      <c r="C85" s="14" t="s">
        <v>463</v>
      </c>
      <c r="D85" s="14" t="s">
        <v>459</v>
      </c>
      <c r="E85" s="5">
        <v>5428571</v>
      </c>
      <c r="F85" s="5">
        <v>5512153</v>
      </c>
      <c r="G85" s="5">
        <v>5667563</v>
      </c>
      <c r="I85" s="31">
        <f>E85/'POPULAÇÃO ATENDIDA SAA'!E85</f>
        <v>46.221640727122015</v>
      </c>
      <c r="J85" s="31">
        <f>F85/'POPULAÇÃO ATENDIDA SAA'!F85</f>
        <v>46.221489867851425</v>
      </c>
      <c r="K85" s="31">
        <f>G85/'POPULAÇÃO ATENDIDA SAA'!G85</f>
        <v>46.803881768318654</v>
      </c>
      <c r="M85" s="31">
        <f>$K85*'POPULAÇÃO ATENDIDA SAA'!X85</f>
        <v>5728351.6122380476</v>
      </c>
      <c r="N85" s="31">
        <f>$K85*'POPULAÇÃO ATENDIDA SAA'!Y85</f>
        <v>5787285.1729289237</v>
      </c>
      <c r="O85" s="31">
        <f>$K85*'POPULAÇÃO ATENDIDA SAA'!Z85</f>
        <v>5844363.6820726292</v>
      </c>
      <c r="P85" s="31">
        <f>$K85*'POPULAÇÃO ATENDIDA SAA'!AA85</f>
        <v>5899492.0088205915</v>
      </c>
    </row>
    <row r="86" spans="1:16" x14ac:dyDescent="0.25">
      <c r="A86" s="1">
        <v>180</v>
      </c>
      <c r="B86" t="s">
        <v>307</v>
      </c>
      <c r="C86" s="14" t="s">
        <v>463</v>
      </c>
      <c r="D86" s="14" t="s">
        <v>459</v>
      </c>
      <c r="E86" s="5">
        <v>232232</v>
      </c>
      <c r="F86" s="5">
        <v>242818</v>
      </c>
      <c r="G86" s="5">
        <v>245668</v>
      </c>
      <c r="I86" s="31">
        <f>E86/'POPULAÇÃO ATENDIDA SAA'!E86</f>
        <v>81.456331111890563</v>
      </c>
      <c r="J86" s="31">
        <f>F86/'POPULAÇÃO ATENDIDA SAA'!F86</f>
        <v>85.169414240617328</v>
      </c>
      <c r="K86" s="31">
        <f>G86/'POPULAÇÃO ATENDIDA SAA'!G86</f>
        <v>86.169063486495972</v>
      </c>
      <c r="M86" s="31">
        <f>$K86*'POPULAÇÃO ATENDIDA SAA'!X86</f>
        <v>248345.35931307793</v>
      </c>
      <c r="N86" s="31">
        <f>$K86*'POPULAÇÃO ATENDIDA SAA'!Y86</f>
        <v>250860.45442536328</v>
      </c>
      <c r="O86" s="31">
        <f>$K86*'POPULAÇÃO ATENDIDA SAA'!Z86</f>
        <v>253375.54953764856</v>
      </c>
      <c r="P86" s="31">
        <f>$K86*'POPULAÇÃO ATENDIDA SAA'!AA86</f>
        <v>255728.38044914129</v>
      </c>
    </row>
    <row r="87" spans="1:16" x14ac:dyDescent="0.25">
      <c r="A87" s="1">
        <v>181</v>
      </c>
      <c r="B87" t="s">
        <v>308</v>
      </c>
      <c r="C87" s="14" t="s">
        <v>463</v>
      </c>
      <c r="D87" s="14" t="s">
        <v>459</v>
      </c>
      <c r="E87" s="5">
        <v>99621</v>
      </c>
      <c r="F87" s="5">
        <v>102272</v>
      </c>
      <c r="G87" s="5">
        <v>105867</v>
      </c>
      <c r="I87" s="31">
        <f>E87/'POPULAÇÃO ATENDIDA SAA'!E87</f>
        <v>71.746568485812588</v>
      </c>
      <c r="J87" s="31">
        <f>F87/'POPULAÇÃO ATENDIDA SAA'!F87</f>
        <v>72.567295857117813</v>
      </c>
      <c r="K87" s="31">
        <f>G87/'POPULAÇÃO ATENDIDA SAA'!G87</f>
        <v>74.008014930930187</v>
      </c>
      <c r="M87" s="31">
        <f>$K87*'POPULAÇÃO ATENDIDA SAA'!X87</f>
        <v>106992.44649184975</v>
      </c>
      <c r="N87" s="31">
        <f>$K87*'POPULAÇÃO ATENDIDA SAA'!Y87</f>
        <v>108042.86321757619</v>
      </c>
      <c r="O87" s="31">
        <f>$K87*'POPULAÇÃO ATENDIDA SAA'!Z87</f>
        <v>109168.30970942594</v>
      </c>
      <c r="P87" s="31">
        <f>$K87*'POPULAÇÃO ATENDIDA SAA'!AA87</f>
        <v>110143.69666902906</v>
      </c>
    </row>
    <row r="88" spans="1:16" x14ac:dyDescent="0.25">
      <c r="A88" s="1">
        <v>184</v>
      </c>
      <c r="B88" t="s">
        <v>309</v>
      </c>
      <c r="C88" s="14" t="s">
        <v>463</v>
      </c>
      <c r="D88" s="14" t="s">
        <v>458</v>
      </c>
      <c r="E88" s="5">
        <v>596595</v>
      </c>
      <c r="F88" s="5">
        <v>640098</v>
      </c>
      <c r="G88" s="5">
        <v>678883</v>
      </c>
      <c r="I88" s="31">
        <f>E88/'POPULAÇÃO ATENDIDA SAA'!E88</f>
        <v>57.042052411281269</v>
      </c>
      <c r="J88" s="31">
        <f>F88/'POPULAÇÃO ATENDIDA SAA'!F88</f>
        <v>61.140350668563364</v>
      </c>
      <c r="K88" s="31">
        <f>G88/'POPULAÇÃO ATENDIDA SAA'!G88</f>
        <v>64.780204109032326</v>
      </c>
      <c r="M88" s="31">
        <f>$K88*'POPULAÇÃO ATENDIDA SAA'!X88</f>
        <v>686177.54419864551</v>
      </c>
      <c r="N88" s="31">
        <f>$K88*'POPULAÇÃO ATENDIDA SAA'!Y88</f>
        <v>693226.89363431151</v>
      </c>
      <c r="O88" s="31">
        <f>$K88*'POPULAÇÃO ATENDIDA SAA'!Z88</f>
        <v>700092.34699774266</v>
      </c>
      <c r="P88" s="31">
        <f>$K88*'POPULAÇÃO ATENDIDA SAA'!AA88</f>
        <v>706712.60559819418</v>
      </c>
    </row>
    <row r="89" spans="1:16" x14ac:dyDescent="0.25">
      <c r="A89" s="1">
        <v>185</v>
      </c>
      <c r="B89" t="s">
        <v>310</v>
      </c>
      <c r="C89" s="14" t="s">
        <v>463</v>
      </c>
      <c r="D89" s="14" t="s">
        <v>459</v>
      </c>
      <c r="E89" s="5">
        <v>283238</v>
      </c>
      <c r="F89" s="5">
        <v>296597</v>
      </c>
      <c r="G89" s="5">
        <v>298660</v>
      </c>
      <c r="I89" s="31">
        <f>E89/'POPULAÇÃO ATENDIDA SAA'!E89</f>
        <v>56.843438149983086</v>
      </c>
      <c r="J89" s="31">
        <f>F89/'POPULAÇÃO ATENDIDA SAA'!F89</f>
        <v>59.240121315248651</v>
      </c>
      <c r="K89" s="31">
        <f>G89/'POPULAÇÃO ATENDIDA SAA'!G89</f>
        <v>59.367207507373593</v>
      </c>
      <c r="M89" s="31">
        <f>$K89*'POPULAÇÃO ATENDIDA SAA'!X89</f>
        <v>301866.47239263804</v>
      </c>
      <c r="N89" s="31">
        <f>$K89*'POPULAÇÃO ATENDIDA SAA'!Y89</f>
        <v>305015.68634969322</v>
      </c>
      <c r="O89" s="31">
        <f>$K89*'POPULAÇÃO ATENDIDA SAA'!Z89</f>
        <v>307993.125</v>
      </c>
      <c r="P89" s="31">
        <f>$K89*'POPULAÇÃO ATENDIDA SAA'!AA89</f>
        <v>310913.30521472386</v>
      </c>
    </row>
    <row r="90" spans="1:16" x14ac:dyDescent="0.25">
      <c r="A90" s="1">
        <v>187</v>
      </c>
      <c r="B90" t="s">
        <v>311</v>
      </c>
      <c r="C90" s="14" t="s">
        <v>465</v>
      </c>
      <c r="D90" s="14" t="s">
        <v>458</v>
      </c>
      <c r="E90" s="5">
        <v>3102661</v>
      </c>
      <c r="F90" s="5">
        <v>3262218</v>
      </c>
      <c r="G90" s="5">
        <v>3429520</v>
      </c>
      <c r="I90" s="31">
        <f>E90/'POPULAÇÃO ATENDIDA SAA'!E90</f>
        <v>46.299592934807301</v>
      </c>
      <c r="J90" s="31">
        <f>F90/'POPULAÇÃO ATENDIDA SAA'!F90</f>
        <v>48.058189599118734</v>
      </c>
      <c r="K90" s="31">
        <f>G90/'POPULAÇÃO ATENDIDA SAA'!G90</f>
        <v>49.870115825754979</v>
      </c>
      <c r="M90" s="31">
        <f>$K90*'POPULAÇÃO ATENDIDA SAA'!X90</f>
        <v>3466299.1386302616</v>
      </c>
      <c r="N90" s="31">
        <f>$K90*'POPULAÇÃO ATENDIDA SAA'!Y90</f>
        <v>3501951.8855315018</v>
      </c>
      <c r="O90" s="31">
        <f>$K90*'POPULAÇÃO ATENDIDA SAA'!Z90</f>
        <v>3536527.2142571546</v>
      </c>
      <c r="P90" s="31">
        <f>$K90*'POPULAÇÃO ATENDIDA SAA'!AA90</f>
        <v>3613861.7034950037</v>
      </c>
    </row>
    <row r="91" spans="1:16" x14ac:dyDescent="0.25">
      <c r="A91" s="1">
        <v>189</v>
      </c>
      <c r="B91" t="s">
        <v>312</v>
      </c>
      <c r="C91" s="14" t="s">
        <v>465</v>
      </c>
      <c r="D91" s="14" t="s">
        <v>458</v>
      </c>
      <c r="E91" s="5">
        <v>90853201</v>
      </c>
      <c r="F91" s="5">
        <v>95322949</v>
      </c>
      <c r="G91" s="5">
        <v>97447617</v>
      </c>
      <c r="I91" s="31">
        <f>E91/'POPULAÇÃO ATENDIDA SAA'!E91</f>
        <v>57.584268530597278</v>
      </c>
      <c r="J91" s="31">
        <f>F91/'POPULAÇÃO ATENDIDA SAA'!F91</f>
        <v>59.694960072507079</v>
      </c>
      <c r="K91" s="31">
        <f>G91/'POPULAÇÃO ATENDIDA SAA'!G91</f>
        <v>60.295929553567582</v>
      </c>
      <c r="M91" s="31">
        <f>$K91*'POPULAÇÃO ATENDIDA SAA'!X91</f>
        <v>98493311.313099727</v>
      </c>
      <c r="N91" s="31">
        <f>$K91*'POPULAÇÃO ATENDIDA SAA'!Y91</f>
        <v>99506751.578490704</v>
      </c>
      <c r="O91" s="31">
        <f>$K91*'POPULAÇÃO ATENDIDA SAA'!Z91</f>
        <v>100487515.78059542</v>
      </c>
      <c r="P91" s="31">
        <f>$K91*'POPULAÇÃO ATENDIDA SAA'!AA91</f>
        <v>101435664.20735353</v>
      </c>
    </row>
    <row r="92" spans="1:16" x14ac:dyDescent="0.25">
      <c r="A92" s="1">
        <v>190</v>
      </c>
      <c r="B92" t="s">
        <v>313</v>
      </c>
      <c r="C92" s="14" t="s">
        <v>465</v>
      </c>
      <c r="D92" s="14" t="s">
        <v>458</v>
      </c>
      <c r="E92" s="5">
        <v>1903520</v>
      </c>
      <c r="F92" s="5">
        <v>2087354</v>
      </c>
      <c r="G92" s="5">
        <v>2216289</v>
      </c>
      <c r="I92" s="31">
        <f>E92/'POPULAÇÃO ATENDIDA SAA'!E92</f>
        <v>41.302543242635778</v>
      </c>
      <c r="J92" s="31">
        <f>F92/'POPULAÇÃO ATENDIDA SAA'!F92</f>
        <v>44.377199833331602</v>
      </c>
      <c r="K92" s="31">
        <f>G92/'POPULAÇÃO ATENDIDA SAA'!G92</f>
        <v>46.167314586401197</v>
      </c>
      <c r="M92" s="31">
        <f>$K92*'POPULAÇÃO ATENDIDA SAA'!X92</f>
        <v>2240066.2394127613</v>
      </c>
      <c r="N92" s="31">
        <f>$K92*'POPULAÇÃO ATENDIDA SAA'!Y92</f>
        <v>2263121.4978716937</v>
      </c>
      <c r="O92" s="31">
        <f>$K92*'POPULAÇÃO ATENDIDA SAA'!Z92</f>
        <v>2285406.6433132086</v>
      </c>
      <c r="P92" s="31">
        <f>$K92*'POPULAÇÃO ATENDIDA SAA'!AA92</f>
        <v>2306969.8078008951</v>
      </c>
    </row>
    <row r="93" spans="1:16" x14ac:dyDescent="0.25">
      <c r="A93" s="1">
        <v>193</v>
      </c>
      <c r="B93" t="s">
        <v>314</v>
      </c>
      <c r="C93" s="14" t="s">
        <v>463</v>
      </c>
      <c r="D93" s="14" t="s">
        <v>460</v>
      </c>
      <c r="E93" s="5">
        <v>1100575</v>
      </c>
      <c r="F93" s="5">
        <v>1135612</v>
      </c>
      <c r="G93" s="5">
        <v>1157086</v>
      </c>
      <c r="I93" s="31">
        <f>E93/'POPULAÇÃO ATENDIDA SAA'!E93</f>
        <v>58.856846373617152</v>
      </c>
      <c r="J93" s="31">
        <f>F93/'POPULAÇÃO ATENDIDA SAA'!F93</f>
        <v>60.702049522428091</v>
      </c>
      <c r="K93" s="31">
        <f>G93/'POPULAÇÃO ATENDIDA SAA'!G93</f>
        <v>61.878956857154833</v>
      </c>
      <c r="M93" s="31">
        <f>$K93*'POPULAÇÃO ATENDIDA SAA'!X93</f>
        <v>1169390.485955056</v>
      </c>
      <c r="N93" s="31">
        <f>$K93*'POPULAÇÃO ATENDIDA SAA'!Y93</f>
        <v>1181520.8518258424</v>
      </c>
      <c r="O93" s="31">
        <f>$K93*'POPULAÇÃO ATENDIDA SAA'!Z93</f>
        <v>1193128.85744382</v>
      </c>
      <c r="P93" s="31">
        <f>$K93*'POPULAÇÃO ATENDIDA SAA'!AA93</f>
        <v>1204330.5828651683</v>
      </c>
    </row>
    <row r="94" spans="1:16" x14ac:dyDescent="0.25">
      <c r="A94" s="1">
        <v>194</v>
      </c>
      <c r="B94" t="s">
        <v>315</v>
      </c>
      <c r="C94" s="14" t="s">
        <v>464</v>
      </c>
      <c r="D94" s="14" t="s">
        <v>460</v>
      </c>
      <c r="E94" s="5">
        <v>1842639</v>
      </c>
      <c r="F94" s="5">
        <v>1905368</v>
      </c>
      <c r="G94" s="5">
        <v>1932318</v>
      </c>
      <c r="I94" s="31">
        <f>E94/'POPULAÇÃO ATENDIDA SAA'!E94</f>
        <v>55.517128850088348</v>
      </c>
      <c r="J94" s="31">
        <f>F94/'POPULAÇÃO ATENDIDA SAA'!F94</f>
        <v>57.180838121848794</v>
      </c>
      <c r="K94" s="31">
        <f>G94/'POPULAÇÃO ATENDIDA SAA'!G94</f>
        <v>57.770973365461508</v>
      </c>
      <c r="M94" s="31">
        <f>$K94*'POPULAÇÃO ATENDIDA SAA'!X94</f>
        <v>1953104.5533562826</v>
      </c>
      <c r="N94" s="31">
        <f>$K94*'POPULAÇÃO ATENDIDA SAA'!Y94</f>
        <v>1973225.9370051639</v>
      </c>
      <c r="O94" s="31">
        <f>$K94*'POPULAÇÃO ATENDIDA SAA'!Z94</f>
        <v>1992571.2893287442</v>
      </c>
      <c r="P94" s="31">
        <f>$K94*'POPULAÇÃO ATENDIDA SAA'!AA94</f>
        <v>2011417.7643717732</v>
      </c>
    </row>
    <row r="95" spans="1:16" x14ac:dyDescent="0.25">
      <c r="A95" s="1">
        <v>196</v>
      </c>
      <c r="B95" t="s">
        <v>316</v>
      </c>
      <c r="C95" s="14" t="s">
        <v>463</v>
      </c>
      <c r="D95" s="14" t="s">
        <v>460</v>
      </c>
      <c r="E95" s="5">
        <v>217218</v>
      </c>
      <c r="F95" s="5">
        <v>228361</v>
      </c>
      <c r="G95" s="5">
        <v>236635</v>
      </c>
      <c r="I95" s="31">
        <f>E95/'POPULAÇÃO ATENDIDA SAA'!E95</f>
        <v>50.746102125216424</v>
      </c>
      <c r="J95" s="31">
        <f>F95/'POPULAÇÃO ATENDIDA SAA'!F95</f>
        <v>52.321385890205669</v>
      </c>
      <c r="K95" s="31">
        <f>G95/'POPULAÇÃO ATENDIDA SAA'!G95</f>
        <v>53.768168498967512</v>
      </c>
      <c r="M95" s="31">
        <f>$K95*'POPULAÇÃO ATENDIDA SAA'!X95</f>
        <v>239213.34745762713</v>
      </c>
      <c r="N95" s="31">
        <f>$K95*'POPULAÇÃO ATENDIDA SAA'!Y95</f>
        <v>241648.45338983054</v>
      </c>
      <c r="O95" s="31">
        <f>$K95*'POPULAÇÃO ATENDIDA SAA'!Z95</f>
        <v>244035.81214689263</v>
      </c>
      <c r="P95" s="31">
        <f>$K95*'POPULAÇÃO ATENDIDA SAA'!AA95</f>
        <v>274609.98580792587</v>
      </c>
    </row>
    <row r="96" spans="1:16" x14ac:dyDescent="0.25">
      <c r="A96" s="1">
        <v>198</v>
      </c>
      <c r="B96" t="s">
        <v>317</v>
      </c>
      <c r="C96" s="14" t="s">
        <v>465</v>
      </c>
      <c r="D96" s="14" t="s">
        <v>458</v>
      </c>
      <c r="E96" s="5">
        <v>755266</v>
      </c>
      <c r="F96" s="5">
        <v>808780</v>
      </c>
      <c r="G96" s="5">
        <v>863577</v>
      </c>
      <c r="I96" s="31">
        <f>E96/'POPULAÇÃO ATENDIDA SAA'!E96</f>
        <v>63.74148738970699</v>
      </c>
      <c r="J96" s="31">
        <f>F96/'POPULAÇÃO ATENDIDA SAA'!F96</f>
        <v>68.162431923110333</v>
      </c>
      <c r="K96" s="31">
        <f>G96/'POPULAÇÃO ATENDIDA SAA'!G96</f>
        <v>72.678867722292779</v>
      </c>
      <c r="M96" s="31">
        <f>$K96*'POPULAÇÃO ATENDIDA SAA'!X96</f>
        <v>872810.16987153923</v>
      </c>
      <c r="N96" s="31">
        <f>$K96*'POPULAÇÃO ATENDIDA SAA'!Y96</f>
        <v>881767.72273198771</v>
      </c>
      <c r="O96" s="31">
        <f>$K96*'POPULAÇÃO ATENDIDA SAA'!Z96</f>
        <v>890518.56283411791</v>
      </c>
      <c r="P96" s="31">
        <f>$K96*'POPULAÇÃO ATENDIDA SAA'!AA96</f>
        <v>898855.97741961211</v>
      </c>
    </row>
    <row r="97" spans="1:16" x14ac:dyDescent="0.25">
      <c r="A97" s="1">
        <v>201</v>
      </c>
      <c r="B97" t="s">
        <v>318</v>
      </c>
      <c r="C97" s="14" t="s">
        <v>463</v>
      </c>
      <c r="D97" s="14" t="s">
        <v>458</v>
      </c>
      <c r="E97" s="5">
        <v>72115</v>
      </c>
      <c r="F97" s="5">
        <v>72363</v>
      </c>
      <c r="G97" s="5">
        <v>82073</v>
      </c>
      <c r="I97" s="31">
        <f>E97/'POPULAÇÃO ATENDIDA SAA'!E97</f>
        <v>53.77703206562267</v>
      </c>
      <c r="J97" s="31">
        <f>F97/'POPULAÇÃO ATENDIDA SAA'!F97</f>
        <v>53.961968680089484</v>
      </c>
      <c r="K97" s="31">
        <f>G97/'POPULAÇÃO ATENDIDA SAA'!G97</f>
        <v>61.202833706189409</v>
      </c>
      <c r="M97" s="31">
        <f>$K97*'POPULAÇÃO ATENDIDA SAA'!X97</f>
        <v>82995.168539325852</v>
      </c>
      <c r="N97" s="31">
        <f>$K97*'POPULAÇÃO ATENDIDA SAA'!Y97</f>
        <v>83802.066011235962</v>
      </c>
      <c r="O97" s="31">
        <f>$K97*'POPULAÇÃO ATENDIDA SAA'!Z97</f>
        <v>84666.599016853928</v>
      </c>
      <c r="P97" s="31">
        <f>$K97*'POPULAÇÃO ATENDIDA SAA'!AA97</f>
        <v>85473.496488764038</v>
      </c>
    </row>
    <row r="98" spans="1:16" x14ac:dyDescent="0.25">
      <c r="A98" s="1">
        <v>203</v>
      </c>
      <c r="B98" t="s">
        <v>319</v>
      </c>
      <c r="C98" s="14" t="s">
        <v>463</v>
      </c>
      <c r="D98" s="14" t="s">
        <v>459</v>
      </c>
      <c r="E98" s="5">
        <v>102758</v>
      </c>
      <c r="F98" s="5">
        <v>103393</v>
      </c>
      <c r="G98" s="5">
        <v>113615</v>
      </c>
      <c r="I98" s="31">
        <f>E98/'POPULAÇÃO ATENDIDA SAA'!E98</f>
        <v>59.43204164256796</v>
      </c>
      <c r="J98" s="31">
        <f>F98/'POPULAÇÃO ATENDIDA SAA'!F98</f>
        <v>59.799305957200694</v>
      </c>
      <c r="K98" s="31">
        <f>G98/'POPULAÇÃO ATENDIDA SAA'!G98</f>
        <v>65.711393869288599</v>
      </c>
      <c r="M98" s="31">
        <f>$K98*'POPULAÇÃO ATENDIDA SAA'!X98</f>
        <v>114852.63616557732</v>
      </c>
      <c r="N98" s="31">
        <f>$K98*'POPULAÇÃO ATENDIDA SAA'!Y98</f>
        <v>116028.39052287582</v>
      </c>
      <c r="O98" s="31">
        <f>$K98*'POPULAÇÃO ATENDIDA SAA'!Z98</f>
        <v>117204.1448801743</v>
      </c>
      <c r="P98" s="31">
        <f>$K98*'POPULAÇÃO ATENDIDA SAA'!AA98</f>
        <v>118318.0174291939</v>
      </c>
    </row>
    <row r="99" spans="1:16" x14ac:dyDescent="0.25">
      <c r="A99" s="1">
        <v>207</v>
      </c>
      <c r="B99" t="s">
        <v>320</v>
      </c>
      <c r="C99" s="14" t="s">
        <v>463</v>
      </c>
      <c r="D99" s="14" t="s">
        <v>458</v>
      </c>
      <c r="E99" s="5">
        <v>0</v>
      </c>
      <c r="F99" s="5">
        <v>0</v>
      </c>
      <c r="G99" s="5">
        <v>0</v>
      </c>
      <c r="I99" s="31"/>
      <c r="J99" s="31"/>
      <c r="K99" s="31"/>
      <c r="M99" s="31">
        <f>$K99*'POPULAÇÃO ATENDIDA SAA'!X99</f>
        <v>0</v>
      </c>
      <c r="N99" s="31">
        <f>$K99*'POPULAÇÃO ATENDIDA SAA'!Y99</f>
        <v>0</v>
      </c>
      <c r="O99" s="31">
        <f>$K99*'POPULAÇÃO ATENDIDA SAA'!Z99</f>
        <v>0</v>
      </c>
      <c r="P99" s="31">
        <f>$K99*'POPULAÇÃO ATENDIDA SAA'!AA99</f>
        <v>0</v>
      </c>
    </row>
    <row r="100" spans="1:16" x14ac:dyDescent="0.25">
      <c r="A100" s="1">
        <v>208</v>
      </c>
      <c r="B100" t="s">
        <v>321</v>
      </c>
      <c r="C100" s="14" t="s">
        <v>463</v>
      </c>
      <c r="D100" s="14" t="s">
        <v>458</v>
      </c>
      <c r="E100" s="5">
        <v>144225</v>
      </c>
      <c r="F100" s="5">
        <v>146654</v>
      </c>
      <c r="G100" s="5">
        <v>145320</v>
      </c>
      <c r="I100" s="31">
        <f>E100/'POPULAÇÃO ATENDIDA SAA'!E100</f>
        <v>50.674660772278664</v>
      </c>
      <c r="J100" s="31">
        <f>F100/'POPULAÇÃO ATENDIDA SAA'!F100</f>
        <v>51.348389794830531</v>
      </c>
      <c r="K100" s="31">
        <f>G100/'POPULAÇÃO ATENDIDA SAA'!G100</f>
        <v>50.703849117180113</v>
      </c>
      <c r="M100" s="31">
        <f>$K100*'POPULAÇÃO ATENDIDA SAA'!X100</f>
        <v>146874.74423269811</v>
      </c>
      <c r="N100" s="31">
        <f>$K100*'POPULAÇÃO ATENDIDA SAA'!Y100</f>
        <v>148429.48846539619</v>
      </c>
      <c r="O100" s="31">
        <f>$K100*'POPULAÇÃO ATENDIDA SAA'!Z100</f>
        <v>149887.06118355069</v>
      </c>
      <c r="P100" s="31">
        <f>$K100*'POPULAÇÃO ATENDIDA SAA'!AA100</f>
        <v>151296.04814443333</v>
      </c>
    </row>
    <row r="101" spans="1:16" x14ac:dyDescent="0.25">
      <c r="A101" s="1">
        <v>210</v>
      </c>
      <c r="B101" t="s">
        <v>322</v>
      </c>
      <c r="C101" s="14" t="s">
        <v>463</v>
      </c>
      <c r="D101" s="14" t="s">
        <v>458</v>
      </c>
      <c r="E101" s="5">
        <v>781922</v>
      </c>
      <c r="F101" s="5">
        <v>847098</v>
      </c>
      <c r="G101" s="5">
        <v>907379</v>
      </c>
      <c r="I101" s="31">
        <f>E101/'POPULAÇÃO ATENDIDA SAA'!E101</f>
        <v>67.31423103501804</v>
      </c>
      <c r="J101" s="31">
        <f>F101/'POPULAÇÃO ATENDIDA SAA'!F101</f>
        <v>71.707726978284015</v>
      </c>
      <c r="K101" s="31">
        <f>G101/'POPULAÇÃO ATENDIDA SAA'!G101</f>
        <v>75.450585291900907</v>
      </c>
      <c r="M101" s="31">
        <f>$K101*'POPULAÇÃO ATENDIDA SAA'!X101</f>
        <v>959132.37719609553</v>
      </c>
      <c r="N101" s="31">
        <f>$K101*'POPULAÇÃO ATENDIDA SAA'!Y101</f>
        <v>1011421.8593671671</v>
      </c>
      <c r="O101" s="31">
        <f>$K101*'POPULAÇÃO ATENDIDA SAA'!Z101</f>
        <v>1064202.474331148</v>
      </c>
      <c r="P101" s="31">
        <f>$K101*'POPULAÇÃO ATENDIDA SAA'!AA101</f>
        <v>1117506.7146719967</v>
      </c>
    </row>
    <row r="102" spans="1:16" x14ac:dyDescent="0.25">
      <c r="A102" s="1">
        <v>211</v>
      </c>
      <c r="B102" t="s">
        <v>323</v>
      </c>
      <c r="C102" s="14" t="s">
        <v>463</v>
      </c>
      <c r="D102" s="14" t="s">
        <v>458</v>
      </c>
      <c r="E102" s="5">
        <v>150323</v>
      </c>
      <c r="F102" s="5">
        <v>161016</v>
      </c>
      <c r="G102" s="5">
        <v>168561</v>
      </c>
      <c r="I102" s="31">
        <f>E102/'POPULAÇÃO ATENDIDA SAA'!E102</f>
        <v>52.781952247191015</v>
      </c>
      <c r="J102" s="31">
        <f>F102/'POPULAÇÃO ATENDIDA SAA'!F102</f>
        <v>56.536516853932582</v>
      </c>
      <c r="K102" s="31">
        <f>G102/'POPULAÇÃO ATENDIDA SAA'!G102</f>
        <v>59.18574438202247</v>
      </c>
      <c r="M102" s="31">
        <f>$K102*'POPULAÇÃO ATENDIDA SAA'!X102</f>
        <v>170344.12462809915</v>
      </c>
      <c r="N102" s="31">
        <f>$K102*'POPULAÇÃO ATENDIDA SAA'!Y102</f>
        <v>172127.24925619832</v>
      </c>
      <c r="O102" s="31">
        <f>$K102*'POPULAÇÃO ATENDIDA SAA'!Z102</f>
        <v>173798.9285950413</v>
      </c>
      <c r="P102" s="31">
        <f>$K102*'POPULAÇÃO ATENDIDA SAA'!AA102</f>
        <v>175470.60793388428</v>
      </c>
    </row>
    <row r="103" spans="1:16" x14ac:dyDescent="0.25">
      <c r="A103" s="1">
        <v>212</v>
      </c>
      <c r="B103" t="s">
        <v>324</v>
      </c>
      <c r="C103" s="14" t="s">
        <v>463</v>
      </c>
      <c r="D103" s="14" t="s">
        <v>459</v>
      </c>
      <c r="E103" s="5">
        <v>451788</v>
      </c>
      <c r="F103" s="5">
        <v>477406</v>
      </c>
      <c r="G103" s="5">
        <v>509562</v>
      </c>
      <c r="I103" s="31">
        <f>E103/'POPULAÇÃO ATENDIDA SAA'!E103</f>
        <v>41.663019441820225</v>
      </c>
      <c r="J103" s="31">
        <f>F103/'POPULAÇÃO ATENDIDA SAA'!F103</f>
        <v>43.624120260629915</v>
      </c>
      <c r="K103" s="31">
        <f>G103/'POPULAÇÃO ATENDIDA SAA'!G103</f>
        <v>46.137982358167349</v>
      </c>
      <c r="M103" s="31">
        <f>$K103*'POPULAÇÃO ATENDIDA SAA'!X103</f>
        <v>515064.63293172687</v>
      </c>
      <c r="N103" s="31">
        <f>$K103*'POPULAÇÃO ATENDIDA SAA'!Y103</f>
        <v>520339.88433734933</v>
      </c>
      <c r="O103" s="31">
        <f>$K103*'POPULAÇÃO ATENDIDA SAA'!Z103</f>
        <v>525478.70682730922</v>
      </c>
      <c r="P103" s="31">
        <f>$K103*'POPULAÇÃO ATENDIDA SAA'!AA103</f>
        <v>530435.62409638555</v>
      </c>
    </row>
    <row r="104" spans="1:16" x14ac:dyDescent="0.25">
      <c r="A104" s="1">
        <v>216</v>
      </c>
      <c r="B104" t="s">
        <v>325</v>
      </c>
      <c r="C104" s="14" t="s">
        <v>463</v>
      </c>
      <c r="D104" s="14" t="s">
        <v>460</v>
      </c>
      <c r="E104" s="5">
        <v>293428</v>
      </c>
      <c r="F104" s="5">
        <v>317348</v>
      </c>
      <c r="G104" s="5">
        <v>347426</v>
      </c>
      <c r="I104" s="31">
        <f>E104/'POPULAÇÃO ATENDIDA SAA'!E104</f>
        <v>54.12411885156849</v>
      </c>
      <c r="J104" s="31">
        <f>F104/'POPULAÇÃO ATENDIDA SAA'!F104</f>
        <v>58.14668818947478</v>
      </c>
      <c r="K104" s="31">
        <f>G104/'POPULAÇÃO ATENDIDA SAA'!G104</f>
        <v>63.234117921311913</v>
      </c>
      <c r="M104" s="31">
        <f>$K104*'POPULAÇÃO ATENDIDA SAA'!X104</f>
        <v>351180.95854004251</v>
      </c>
      <c r="N104" s="31">
        <f>$K104*'POPULAÇÃO ATENDIDA SAA'!Y104</f>
        <v>354751.24698795174</v>
      </c>
      <c r="O104" s="31">
        <f>$K104*'POPULAÇÃO ATENDIDA SAA'!Z104</f>
        <v>358259.97873848333</v>
      </c>
      <c r="P104" s="31">
        <f>$K104*'POPULAÇÃO ATENDIDA SAA'!AA104</f>
        <v>361645.5970942594</v>
      </c>
    </row>
    <row r="105" spans="1:16" x14ac:dyDescent="0.25">
      <c r="A105" s="1">
        <v>217</v>
      </c>
      <c r="B105" t="s">
        <v>326</v>
      </c>
      <c r="C105" s="14" t="s">
        <v>464</v>
      </c>
      <c r="D105" s="14" t="s">
        <v>460</v>
      </c>
      <c r="E105" s="5">
        <v>822586</v>
      </c>
      <c r="F105" s="5">
        <v>854300</v>
      </c>
      <c r="G105" s="5">
        <v>900065</v>
      </c>
      <c r="I105" s="31">
        <f>E105/'POPULAÇÃO ATENDIDA SAA'!E105</f>
        <v>59.426301322150785</v>
      </c>
      <c r="J105" s="31">
        <f>F105/'POPULAÇÃO ATENDIDA SAA'!F105</f>
        <v>61.082169990170435</v>
      </c>
      <c r="K105" s="31">
        <f>G105/'POPULAÇÃO ATENDIDA SAA'!G105</f>
        <v>63.691956201242512</v>
      </c>
      <c r="M105" s="31">
        <f>$K105*'POPULAÇÃO ATENDIDA SAA'!X105</f>
        <v>909663.67256016284</v>
      </c>
      <c r="N105" s="31">
        <f>$K105*'POPULAÇÃO ATENDIDA SAA'!Y105</f>
        <v>919072.8976355854</v>
      </c>
      <c r="O105" s="31">
        <f>$K105*'POPULAÇÃO ATENDIDA SAA'!Z105</f>
        <v>928103.22774152807</v>
      </c>
      <c r="P105" s="31">
        <f>$K105*'POPULAÇÃO ATENDIDA SAA'!AA105</f>
        <v>936880.96120115055</v>
      </c>
    </row>
    <row r="106" spans="1:16" x14ac:dyDescent="0.25">
      <c r="A106" s="1">
        <v>219</v>
      </c>
      <c r="B106" t="s">
        <v>327</v>
      </c>
      <c r="C106" s="14" t="s">
        <v>463</v>
      </c>
      <c r="D106" s="14" t="s">
        <v>458</v>
      </c>
      <c r="E106" s="5">
        <v>2699880</v>
      </c>
      <c r="F106" s="5">
        <v>2798107</v>
      </c>
      <c r="G106" s="5">
        <v>2875335</v>
      </c>
      <c r="I106" s="31">
        <f>E106/'POPULAÇÃO ATENDIDA SAA'!E106</f>
        <v>52.681709105256466</v>
      </c>
      <c r="J106" s="31">
        <f>F106/'POPULAÇÃO ATENDIDA SAA'!F106</f>
        <v>54.202694728626106</v>
      </c>
      <c r="K106" s="31">
        <f>G106/'POPULAÇÃO ATENDIDA SAA'!G106</f>
        <v>55.295040063358314</v>
      </c>
      <c r="M106" s="31">
        <f>$K106*'POPULAÇÃO ATENDIDA SAA'!X106</f>
        <v>2906162.5993278008</v>
      </c>
      <c r="N106" s="31">
        <f>$K106*'POPULAÇÃO ATENDIDA SAA'!Y106</f>
        <v>2936072.3892185213</v>
      </c>
      <c r="O106" s="31">
        <f>$K106*'POPULAÇÃO ATENDIDA SAA'!Z106</f>
        <v>2965010.3808817454</v>
      </c>
      <c r="P106" s="31">
        <f>$K106*'POPULAÇÃO ATENDIDA SAA'!AA106</f>
        <v>2992976.5743174735</v>
      </c>
    </row>
    <row r="107" spans="1:16" x14ac:dyDescent="0.25">
      <c r="A107" s="1">
        <v>220</v>
      </c>
      <c r="B107" t="s">
        <v>328</v>
      </c>
      <c r="C107" s="14" t="s">
        <v>463</v>
      </c>
      <c r="D107" s="14" t="s">
        <v>458</v>
      </c>
      <c r="E107" s="5">
        <v>104990</v>
      </c>
      <c r="F107" s="5">
        <v>108150</v>
      </c>
      <c r="G107" s="5">
        <v>108207</v>
      </c>
      <c r="I107" s="31">
        <f>E107/'POPULAÇÃO ATENDIDA SAA'!E107</f>
        <v>78.886829370846158</v>
      </c>
      <c r="J107" s="31">
        <f>F107/'POPULAÇÃO ATENDIDA SAA'!F107</f>
        <v>81.147563862344924</v>
      </c>
      <c r="K107" s="31">
        <f>G107/'POPULAÇÃO ATENDIDA SAA'!G107</f>
        <v>81.076828437693635</v>
      </c>
      <c r="M107" s="31">
        <f>$K107*'POPULAÇÃO ATENDIDA SAA'!X107</f>
        <v>109359.7734375</v>
      </c>
      <c r="N107" s="31">
        <f>$K107*'POPULAÇÃO ATENDIDA SAA'!Y107</f>
        <v>110435.69531249999</v>
      </c>
      <c r="O107" s="31">
        <f>$K107*'POPULAÇÃO ATENDIDA SAA'!Z107</f>
        <v>111588.46874999997</v>
      </c>
      <c r="P107" s="31">
        <f>$K107*'POPULAÇÃO ATENDIDA SAA'!AA107</f>
        <v>112587.53906249997</v>
      </c>
    </row>
    <row r="108" spans="1:16" x14ac:dyDescent="0.25">
      <c r="A108" s="1">
        <v>223</v>
      </c>
      <c r="B108" t="s">
        <v>329</v>
      </c>
      <c r="C108" s="14" t="s">
        <v>463</v>
      </c>
      <c r="D108" s="14" t="s">
        <v>460</v>
      </c>
      <c r="E108" s="5">
        <v>2103697</v>
      </c>
      <c r="F108" s="5">
        <v>2166860</v>
      </c>
      <c r="G108" s="5">
        <v>2185741</v>
      </c>
      <c r="I108" s="31">
        <f>E108/'POPULAÇÃO ATENDIDA SAA'!E108</f>
        <v>71.16839554715186</v>
      </c>
      <c r="J108" s="31">
        <f>F108/'POPULAÇÃO ATENDIDA SAA'!F108</f>
        <v>73.253931871476908</v>
      </c>
      <c r="K108" s="31">
        <f>G108/'POPULAÇÃO ATENDIDA SAA'!G108</f>
        <v>73.840544044031304</v>
      </c>
      <c r="M108" s="31">
        <f>$K108*'POPULAÇÃO ATENDIDA SAA'!X108</f>
        <v>2209182.0780721349</v>
      </c>
      <c r="N108" s="31">
        <f>$K108*'POPULAÇÃO ATENDIDA SAA'!Y108</f>
        <v>2231925.5050111716</v>
      </c>
      <c r="O108" s="31">
        <f>$K108*'POPULAÇÃO ATENDIDA SAA'!Z108</f>
        <v>2253901.5157037983</v>
      </c>
      <c r="P108" s="31">
        <f>$K108*'POPULAÇÃO ATENDIDA SAA'!AA108</f>
        <v>2275179.8752633254</v>
      </c>
    </row>
    <row r="109" spans="1:16" x14ac:dyDescent="0.25">
      <c r="B109" t="s">
        <v>330</v>
      </c>
      <c r="C109" s="14" t="s">
        <v>463</v>
      </c>
      <c r="D109" s="14" t="s">
        <v>460</v>
      </c>
      <c r="E109" s="5">
        <v>122626</v>
      </c>
      <c r="F109" s="5">
        <v>125073</v>
      </c>
      <c r="G109" s="5">
        <v>128240</v>
      </c>
      <c r="I109" s="31">
        <f>E109/'POPULAÇÃO ATENDIDA SAA'!E109</f>
        <v>54.115622241835837</v>
      </c>
      <c r="J109" s="31">
        <f>F109/'POPULAÇÃO ATENDIDA SAA'!F109</f>
        <v>55.195498676081201</v>
      </c>
      <c r="K109" s="31">
        <f>G109/'POPULAÇÃO ATENDIDA SAA'!G109</f>
        <v>56.593115622241832</v>
      </c>
      <c r="M109" s="31">
        <f>$K109*'POPULAÇÃO ATENDIDA SAA'!X109</f>
        <v>129625.2264229331</v>
      </c>
      <c r="N109" s="31">
        <f>$K109*'POPULAÇÃO ATENDIDA SAA'!Y109</f>
        <v>130957.17490652262</v>
      </c>
      <c r="O109" s="31">
        <f>$K109*'POPULAÇÃO ATENDIDA SAA'!Z109</f>
        <v>132235.84545076857</v>
      </c>
      <c r="P109" s="31">
        <f>$K109*'POPULAÇÃO ATENDIDA SAA'!AA109</f>
        <v>133461.23805567095</v>
      </c>
    </row>
    <row r="110" spans="1:16" x14ac:dyDescent="0.25">
      <c r="B110" t="s">
        <v>331</v>
      </c>
      <c r="C110" s="14" t="s">
        <v>464</v>
      </c>
      <c r="D110" s="14" t="s">
        <v>460</v>
      </c>
      <c r="E110" s="5">
        <v>2046714</v>
      </c>
      <c r="F110" s="5">
        <v>2171502</v>
      </c>
      <c r="G110" s="5">
        <v>2260294</v>
      </c>
      <c r="I110" s="31">
        <f>E110/'POPULAÇÃO ATENDIDA SAA'!E110</f>
        <v>54.014421490620258</v>
      </c>
      <c r="J110" s="31">
        <f>F110/'POPULAÇÃO ATENDIDA SAA'!F110</f>
        <v>56.449642138193703</v>
      </c>
      <c r="K110" s="31">
        <f>G110/'POPULAÇÃO ATENDIDA SAA'!G110</f>
        <v>57.87810227310851</v>
      </c>
      <c r="M110" s="31">
        <f>$K110*'POPULAÇÃO ATENDIDA SAA'!X110</f>
        <v>2284562.8527752501</v>
      </c>
      <c r="N110" s="31">
        <f>$K110*'POPULAÇÃO ATENDIDA SAA'!Y110</f>
        <v>2308067.7949304557</v>
      </c>
      <c r="O110" s="31">
        <f>$K110*'POPULAÇÃO ATENDIDA SAA'!Z110</f>
        <v>2330808.8264656179</v>
      </c>
      <c r="P110" s="31">
        <f>$K110*'POPULAÇÃO ATENDIDA SAA'!AA110</f>
        <v>2352785.9473807351</v>
      </c>
    </row>
    <row r="111" spans="1:16" x14ac:dyDescent="0.25">
      <c r="B111" t="s">
        <v>332</v>
      </c>
      <c r="C111" s="14" t="s">
        <v>465</v>
      </c>
      <c r="D111" s="14" t="s">
        <v>458</v>
      </c>
      <c r="E111" s="5">
        <v>277680</v>
      </c>
      <c r="F111" s="5">
        <v>290895</v>
      </c>
      <c r="G111" s="5">
        <v>305571</v>
      </c>
      <c r="I111" s="31">
        <f>E111/'POPULAÇÃO ATENDIDA SAA'!E111</f>
        <v>65.594617046068038</v>
      </c>
      <c r="J111" s="31">
        <f>F111/'POPULAÇÃO ATENDIDA SAA'!F111</f>
        <v>68.52444522630816</v>
      </c>
      <c r="K111" s="31">
        <f>G111/'POPULAÇÃO ATENDIDA SAA'!G111</f>
        <v>71.780600565133241</v>
      </c>
      <c r="M111" s="31">
        <f>$K111*'POPULAÇÃO ATENDIDA SAA'!X111</f>
        <v>308860.3940345369</v>
      </c>
      <c r="N111" s="31">
        <f>$K111*'POPULAÇÃO ATENDIDA SAA'!Y111</f>
        <v>312012.72998430138</v>
      </c>
      <c r="O111" s="31">
        <f>$K111*'POPULAÇÃO ATENDIDA SAA'!Z111</f>
        <v>315096.53689167969</v>
      </c>
      <c r="P111" s="31">
        <f>$K111*'POPULAÇÃO ATENDIDA SAA'!AA111</f>
        <v>318043.28571428562</v>
      </c>
    </row>
    <row r="112" spans="1:16" x14ac:dyDescent="0.25">
      <c r="B112" t="s">
        <v>333</v>
      </c>
      <c r="C112" s="14" t="s">
        <v>465</v>
      </c>
      <c r="D112" s="14" t="s">
        <v>458</v>
      </c>
      <c r="E112" s="5">
        <v>271224</v>
      </c>
      <c r="F112" s="5">
        <v>295341</v>
      </c>
      <c r="G112" s="5">
        <v>311496</v>
      </c>
      <c r="I112" s="31">
        <f>E112/'POPULAÇÃO ATENDIDA SAA'!E112</f>
        <v>59.780471677319817</v>
      </c>
      <c r="J112" s="31">
        <f>F112/'POPULAÇÃO ATENDIDA SAA'!F112</f>
        <v>65.096098743663219</v>
      </c>
      <c r="K112" s="31">
        <f>G112/'POPULAÇÃO ATENDIDA SAA'!G112</f>
        <v>68.656821688340315</v>
      </c>
      <c r="M112" s="31">
        <f>$K112*'POPULAÇÃO ATENDIDA SAA'!X112</f>
        <v>314857.23511101888</v>
      </c>
      <c r="N112" s="31">
        <f>$K112*'POPULAÇÃO ATENDIDA SAA'!Y112</f>
        <v>318089.19194853707</v>
      </c>
      <c r="O112" s="31">
        <f>$K112*'POPULAÇÃO ATENDIDA SAA'!Z112</f>
        <v>321191.87051255442</v>
      </c>
      <c r="P112" s="31">
        <f>$K112*'POPULAÇÃO ATENDIDA SAA'!AA112</f>
        <v>324229.90993982152</v>
      </c>
    </row>
    <row r="113" spans="2:16" x14ac:dyDescent="0.25">
      <c r="B113" t="s">
        <v>334</v>
      </c>
      <c r="C113" s="14" t="s">
        <v>463</v>
      </c>
      <c r="D113" s="14" t="s">
        <v>460</v>
      </c>
      <c r="E113" s="5">
        <v>240733</v>
      </c>
      <c r="F113" s="5">
        <v>249617</v>
      </c>
      <c r="G113" s="5">
        <v>253866</v>
      </c>
      <c r="I113" s="31">
        <f>E113/'POPULAÇÃO ATENDIDA SAA'!E113</f>
        <v>66.796059933407321</v>
      </c>
      <c r="J113" s="31">
        <f>F113/'POPULAÇÃO ATENDIDA SAA'!F113</f>
        <v>69.261098779134301</v>
      </c>
      <c r="K113" s="31">
        <f>G113/'POPULAÇÃO ATENDIDA SAA'!G113</f>
        <v>70.44006659267481</v>
      </c>
      <c r="M113" s="31">
        <f>$K113*'POPULAÇÃO ATENDIDA SAA'!X113</f>
        <v>256585.04545454544</v>
      </c>
      <c r="N113" s="31">
        <f>$K113*'POPULAÇÃO ATENDIDA SAA'!Y113</f>
        <v>259237.77272727274</v>
      </c>
      <c r="O113" s="31">
        <f>$K113*'POPULAÇÃO ATENDIDA SAA'!Z113</f>
        <v>261757.86363636368</v>
      </c>
      <c r="P113" s="31">
        <f>$K113*'POPULAÇÃO ATENDIDA SAA'!AA113</f>
        <v>264277.95454545459</v>
      </c>
    </row>
    <row r="114" spans="2:16" x14ac:dyDescent="0.25">
      <c r="B114" t="s">
        <v>335</v>
      </c>
      <c r="C114" s="14" t="s">
        <v>463</v>
      </c>
      <c r="D114" s="14" t="s">
        <v>458</v>
      </c>
      <c r="E114" s="5">
        <v>901366</v>
      </c>
      <c r="F114" s="5">
        <v>921265</v>
      </c>
      <c r="G114" s="5">
        <v>953472</v>
      </c>
      <c r="I114" s="31">
        <f>E114/'POPULAÇÃO ATENDIDA SAA'!E114</f>
        <v>41.199446791318479</v>
      </c>
      <c r="J114" s="31">
        <f>F114/'POPULAÇÃO ATENDIDA SAA'!F114</f>
        <v>41.392889082980624</v>
      </c>
      <c r="K114" s="31">
        <f>G114/'POPULAÇÃO ATENDIDA SAA'!G114</f>
        <v>42.111437529361275</v>
      </c>
      <c r="M114" s="31">
        <f>$K114*'POPULAÇÃO ATENDIDA SAA'!X114</f>
        <v>963709.98767669441</v>
      </c>
      <c r="N114" s="31">
        <f>$K114*'POPULAÇÃO ATENDIDA SAA'!Y114</f>
        <v>973602.38927147526</v>
      </c>
      <c r="O114" s="31">
        <f>$K114*'POPULAÇÃO ATENDIDA SAA'!Z114</f>
        <v>983192.40304458141</v>
      </c>
      <c r="P114" s="31">
        <f>$K114*'POPULAÇÃO ATENDIDA SAA'!AA114</f>
        <v>992480.02899601299</v>
      </c>
    </row>
    <row r="115" spans="2:16" x14ac:dyDescent="0.25">
      <c r="B115" t="s">
        <v>336</v>
      </c>
      <c r="C115" s="14" t="s">
        <v>463</v>
      </c>
      <c r="D115" s="14" t="s">
        <v>460</v>
      </c>
      <c r="E115" s="5">
        <v>332544</v>
      </c>
      <c r="F115" s="5">
        <v>330117</v>
      </c>
      <c r="G115" s="5">
        <v>337460</v>
      </c>
      <c r="I115" s="31">
        <f>E115/'POPULAÇÃO ATENDIDA SAA'!E115</f>
        <v>74.561434977578472</v>
      </c>
      <c r="J115" s="31">
        <f>F115/'POPULAÇÃO ATENDIDA SAA'!F115</f>
        <v>74.017264573991028</v>
      </c>
      <c r="K115" s="31">
        <f>G115/'POPULAÇÃO ATENDIDA SAA'!G115</f>
        <v>75.663677130044846</v>
      </c>
      <c r="M115" s="31">
        <f>$K115*'POPULAÇÃO ATENDIDA SAA'!X115</f>
        <v>341093.19822672586</v>
      </c>
      <c r="N115" s="31">
        <f>$K115*'POPULAÇÃO ATENDIDA SAA'!Y115</f>
        <v>344583.91809161921</v>
      </c>
      <c r="O115" s="31">
        <f>$K115*'POPULAÇÃO ATENDIDA SAA'!Z115</f>
        <v>348003.39877559646</v>
      </c>
      <c r="P115" s="31">
        <f>$K115*'POPULAÇÃO ATENDIDA SAA'!AA115</f>
        <v>351280.40109774127</v>
      </c>
    </row>
    <row r="116" spans="2:16" x14ac:dyDescent="0.25">
      <c r="B116" t="s">
        <v>337</v>
      </c>
      <c r="C116" s="14" t="s">
        <v>463</v>
      </c>
      <c r="D116" s="14" t="s">
        <v>458</v>
      </c>
      <c r="E116" s="5">
        <v>1076607</v>
      </c>
      <c r="F116" s="5">
        <v>1108753</v>
      </c>
      <c r="G116" s="5">
        <v>1168984</v>
      </c>
      <c r="I116" s="31">
        <f>E116/'POPULAÇÃO ATENDIDA SAA'!E116</f>
        <v>49.7968085106383</v>
      </c>
      <c r="J116" s="31">
        <f>F116/'POPULAÇÃO ATENDIDA SAA'!F116</f>
        <v>51.283672525439407</v>
      </c>
      <c r="K116" s="31">
        <f>G116/'POPULAÇÃO ATENDIDA SAA'!G116</f>
        <v>54.069565217391307</v>
      </c>
      <c r="M116" s="31">
        <f>$K116*'POPULAÇÃO ATENDIDA SAA'!X116</f>
        <v>1181558.0995514526</v>
      </c>
      <c r="N116" s="31">
        <f>$K116*'POPULAÇÃO ATENDIDA SAA'!Y116</f>
        <v>1193674.0335322041</v>
      </c>
      <c r="O116" s="31">
        <f>$K116*'POPULAÇÃO ATENDIDA SAA'!Z116</f>
        <v>1205433.6165135219</v>
      </c>
      <c r="P116" s="31">
        <f>$K116*'POPULAÇÃO ATENDIDA SAA'!AA116</f>
        <v>1216836.8484954059</v>
      </c>
    </row>
    <row r="117" spans="2:16" x14ac:dyDescent="0.25">
      <c r="B117" t="s">
        <v>338</v>
      </c>
      <c r="C117" s="14" t="s">
        <v>463</v>
      </c>
      <c r="D117" s="14" t="s">
        <v>460</v>
      </c>
      <c r="E117" s="5">
        <v>256377</v>
      </c>
      <c r="F117" s="5">
        <v>279113</v>
      </c>
      <c r="G117" s="5">
        <v>289530</v>
      </c>
      <c r="I117" s="31">
        <f>E117/'POPULAÇÃO ATENDIDA SAA'!E117</f>
        <v>53.015689854213008</v>
      </c>
      <c r="J117" s="31">
        <f>F117/'POPULAÇÃO ATENDIDA SAA'!F117</f>
        <v>57.134450403445406</v>
      </c>
      <c r="K117" s="31">
        <f>G117/'POPULAÇÃO ATENDIDA SAA'!G117</f>
        <v>58.66839342583296</v>
      </c>
      <c r="M117" s="31">
        <f>$K117*'POPULAÇÃO ATENDIDA SAA'!X117</f>
        <v>292668.22159775195</v>
      </c>
      <c r="N117" s="31">
        <f>$K117*'POPULAÇÃO ATENDIDA SAA'!Y117</f>
        <v>295690.2127659574</v>
      </c>
      <c r="O117" s="31">
        <f>$K117*'POPULAÇÃO ATENDIDA SAA'!Z117</f>
        <v>298595.97350461665</v>
      </c>
      <c r="P117" s="31">
        <f>$K117*'POPULAÇÃO ATENDIDA SAA'!AA117</f>
        <v>301385.50381372945</v>
      </c>
    </row>
    <row r="118" spans="2:16" x14ac:dyDescent="0.25">
      <c r="B118" t="s">
        <v>339</v>
      </c>
      <c r="C118" s="14" t="s">
        <v>463</v>
      </c>
      <c r="D118" s="14" t="s">
        <v>458</v>
      </c>
      <c r="E118" s="5">
        <v>394283</v>
      </c>
      <c r="F118" s="5">
        <v>411374</v>
      </c>
      <c r="G118" s="5">
        <v>406665</v>
      </c>
      <c r="I118" s="31">
        <f>E118/'POPULAÇÃO ATENDIDA SAA'!E118</f>
        <v>56.93857004955516</v>
      </c>
      <c r="J118" s="31">
        <f>F118/'POPULAÇÃO ATENDIDA SAA'!F118</f>
        <v>59.175009110564112</v>
      </c>
      <c r="K118" s="31">
        <f>G118/'POPULAÇÃO ATENDIDA SAA'!G118</f>
        <v>58.299413568096284</v>
      </c>
      <c r="M118" s="31">
        <f>$K118*'POPULAÇÃO ATENDIDA SAA'!X118</f>
        <v>410963.31228551827</v>
      </c>
      <c r="N118" s="31">
        <f>$K118*'POPULAÇÃO ATENDIDA SAA'!Y118</f>
        <v>415205.80233356217</v>
      </c>
      <c r="O118" s="31">
        <f>$K118*'POPULAÇÃO ATENDIDA SAA'!Z118</f>
        <v>419280.8256691834</v>
      </c>
      <c r="P118" s="31">
        <f>$K118*'POPULAÇÃO ATENDIDA SAA'!AA118</f>
        <v>423244.20452985598</v>
      </c>
    </row>
    <row r="119" spans="2:16" x14ac:dyDescent="0.25">
      <c r="B119" t="s">
        <v>340</v>
      </c>
      <c r="C119" s="14" t="s">
        <v>463</v>
      </c>
      <c r="D119" s="14" t="s">
        <v>458</v>
      </c>
      <c r="E119" s="5">
        <v>6454392</v>
      </c>
      <c r="F119" s="5">
        <v>6788038</v>
      </c>
      <c r="G119" s="5">
        <v>6914099</v>
      </c>
      <c r="I119" s="31">
        <f>E119/'POPULAÇÃO ATENDIDA SAA'!E119</f>
        <v>61.88055267171621</v>
      </c>
      <c r="J119" s="31">
        <f>F119/'POPULAÇÃO ATENDIDA SAA'!F119</f>
        <v>64.466900060990781</v>
      </c>
      <c r="K119" s="31">
        <f>G119/'POPULAÇÃO ATENDIDA SAA'!G119</f>
        <v>65.046179430801416</v>
      </c>
      <c r="M119" s="31">
        <f>$K119*'POPULAÇÃO ATENDIDA SAA'!X119</f>
        <v>6988321.9506802252</v>
      </c>
      <c r="N119" s="31">
        <f>$K119*'POPULAÇÃO ATENDIDA SAA'!Y119</f>
        <v>7060233.4599897852</v>
      </c>
      <c r="O119" s="31">
        <f>$K119*'POPULAÇÃO ATENDIDA SAA'!Z119</f>
        <v>7129833.5279286802</v>
      </c>
      <c r="P119" s="31">
        <f>$K119*'POPULAÇÃO ATENDIDA SAA'!AA119</f>
        <v>7197057.9477921715</v>
      </c>
    </row>
    <row r="120" spans="2:16" x14ac:dyDescent="0.25">
      <c r="B120" t="s">
        <v>341</v>
      </c>
      <c r="C120" s="14" t="s">
        <v>463</v>
      </c>
      <c r="D120" s="14" t="s">
        <v>460</v>
      </c>
      <c r="E120" s="5">
        <v>92472</v>
      </c>
      <c r="F120" s="5">
        <v>98817</v>
      </c>
      <c r="G120" s="5">
        <v>97397</v>
      </c>
      <c r="I120" s="31">
        <f>E120/'POPULAÇÃO ATENDIDA SAA'!E120</f>
        <v>62.778004073319757</v>
      </c>
      <c r="J120" s="31">
        <f>F120/'POPULAÇÃO ATENDIDA SAA'!F120</f>
        <v>67.085539714867622</v>
      </c>
      <c r="K120" s="31">
        <f>G120/'POPULAÇÃO ATENDIDA SAA'!G120</f>
        <v>66.121520706042091</v>
      </c>
      <c r="M120" s="31">
        <f>$K120*'POPULAÇÃO ATENDIDA SAA'!X120</f>
        <v>98392.752076677309</v>
      </c>
      <c r="N120" s="31">
        <f>$K120*'POPULAÇÃO ATENDIDA SAA'!Y120</f>
        <v>99450.738658146962</v>
      </c>
      <c r="O120" s="31">
        <f>$K120*'POPULAÇÃO ATENDIDA SAA'!Z120</f>
        <v>100384.25623003196</v>
      </c>
      <c r="P120" s="31">
        <f>$K120*'POPULAÇÃO ATENDIDA SAA'!AA120</f>
        <v>101380.00830670926</v>
      </c>
    </row>
    <row r="121" spans="2:16" x14ac:dyDescent="0.25">
      <c r="B121" t="s">
        <v>342</v>
      </c>
      <c r="C121" s="14" t="s">
        <v>464</v>
      </c>
      <c r="D121" s="14" t="s">
        <v>460</v>
      </c>
      <c r="E121" s="5">
        <v>265847</v>
      </c>
      <c r="F121" s="5">
        <v>276371</v>
      </c>
      <c r="G121" s="5">
        <v>285728</v>
      </c>
      <c r="I121" s="31">
        <f>E121/'POPULAÇÃO ATENDIDA SAA'!E121</f>
        <v>63.086616041765545</v>
      </c>
      <c r="J121" s="31">
        <f>F121/'POPULAÇÃO ATENDIDA SAA'!F121</f>
        <v>65.584005695301371</v>
      </c>
      <c r="K121" s="31">
        <f>G121/'POPULAÇÃO ATENDIDA SAA'!G121</f>
        <v>67.804461319411487</v>
      </c>
      <c r="M121" s="31">
        <f>$K121*'POPULAÇÃO ATENDIDA SAA'!X121</f>
        <v>288792.10723860591</v>
      </c>
      <c r="N121" s="31">
        <f>$K121*'POPULAÇÃO ATENDIDA SAA'!Y121</f>
        <v>291728.54334226984</v>
      </c>
      <c r="O121" s="31">
        <f>$K121*'POPULAÇÃO ATENDIDA SAA'!Z121</f>
        <v>294601.1438784629</v>
      </c>
      <c r="P121" s="31">
        <f>$K121*'POPULAÇÃO ATENDIDA SAA'!AA121</f>
        <v>297409.90884718503</v>
      </c>
    </row>
    <row r="122" spans="2:16" x14ac:dyDescent="0.25">
      <c r="B122" t="s">
        <v>343</v>
      </c>
      <c r="C122" s="14" t="s">
        <v>463</v>
      </c>
      <c r="D122" s="14" t="s">
        <v>458</v>
      </c>
      <c r="E122" s="5">
        <v>2040373</v>
      </c>
      <c r="F122" s="5">
        <v>2123329</v>
      </c>
      <c r="G122" s="5">
        <v>2169942</v>
      </c>
      <c r="I122" s="31">
        <f>E122/'POPULAÇÃO ATENDIDA SAA'!E122</f>
        <v>48.205217951245501</v>
      </c>
      <c r="J122" s="31">
        <f>F122/'POPULAÇÃO ATENDIDA SAA'!F122</f>
        <v>49.442430288708827</v>
      </c>
      <c r="K122" s="31">
        <f>G122/'POPULAÇÃO ATENDIDA SAA'!G122</f>
        <v>49.825162619843368</v>
      </c>
      <c r="M122" s="31">
        <f>$K122*'POPULAÇÃO ATENDIDA SAA'!X122</f>
        <v>2193129.5247246101</v>
      </c>
      <c r="N122" s="31">
        <f>$K122*'POPULAÇÃO ATENDIDA SAA'!Y122</f>
        <v>2215696.8070183159</v>
      </c>
      <c r="O122" s="31">
        <f>$K122*'POPULAÇÃO ATENDIDA SAA'!Z122</f>
        <v>2237500.7140124454</v>
      </c>
      <c r="P122" s="31">
        <f>$K122*'POPULAÇÃO ATENDIDA SAA'!AA122</f>
        <v>2362743.6190583128</v>
      </c>
    </row>
    <row r="123" spans="2:16" x14ac:dyDescent="0.25">
      <c r="B123" t="s">
        <v>344</v>
      </c>
      <c r="C123" s="14" t="s">
        <v>463</v>
      </c>
      <c r="D123" s="14" t="s">
        <v>460</v>
      </c>
      <c r="E123" s="5">
        <v>6315623</v>
      </c>
      <c r="F123" s="5">
        <v>6563839</v>
      </c>
      <c r="G123" s="5">
        <v>6663254</v>
      </c>
      <c r="I123" s="31">
        <f>E123/'POPULAÇÃO ATENDIDA SAA'!E123</f>
        <v>65.547519463593844</v>
      </c>
      <c r="J123" s="31">
        <f>F123/'POPULAÇÃO ATENDIDA SAA'!F123</f>
        <v>67.388989703868916</v>
      </c>
      <c r="K123" s="31">
        <f>G123/'POPULAÇÃO ATENDIDA SAA'!G123</f>
        <v>67.674182918356465</v>
      </c>
      <c r="M123" s="31">
        <f>$K123*'POPULAÇÃO ATENDIDA SAA'!X123</f>
        <v>6764580.7601618115</v>
      </c>
      <c r="N123" s="31">
        <f>$K123*'POPULAÇÃO ATENDIDA SAA'!Y123</f>
        <v>6834186.2826676015</v>
      </c>
      <c r="O123" s="31">
        <f>$K123*'POPULAÇÃO ATENDIDA SAA'!Z123</f>
        <v>6901572.4986587157</v>
      </c>
      <c r="P123" s="31">
        <f>$K123*'POPULAÇÃO ATENDIDA SAA'!AA123</f>
        <v>6966672.1564225852</v>
      </c>
    </row>
    <row r="124" spans="2:16" x14ac:dyDescent="0.25">
      <c r="B124" t="s">
        <v>345</v>
      </c>
      <c r="C124" s="14" t="s">
        <v>463</v>
      </c>
      <c r="D124" s="14" t="s">
        <v>460</v>
      </c>
      <c r="E124" s="5">
        <v>137425</v>
      </c>
      <c r="F124" s="5">
        <v>139893</v>
      </c>
      <c r="G124" s="5">
        <v>142641</v>
      </c>
      <c r="I124" s="31">
        <f>E124/'POPULAÇÃO ATENDIDA SAA'!E124</f>
        <v>58.206268530283779</v>
      </c>
      <c r="J124" s="31">
        <f>F124/'POPULAÇÃO ATENDIDA SAA'!F124</f>
        <v>59.251588310038116</v>
      </c>
      <c r="K124" s="31">
        <f>G124/'POPULAÇÃO ATENDIDA SAA'!G124</f>
        <v>60.415501905972043</v>
      </c>
      <c r="M124" s="31">
        <f>$K124*'POPULAÇÃO ATENDIDA SAA'!X124</f>
        <v>144176.60885167465</v>
      </c>
      <c r="N124" s="31">
        <f>$K124*'POPULAÇÃO ATENDIDA SAA'!Y124</f>
        <v>145655.34330143544</v>
      </c>
      <c r="O124" s="31">
        <f>$K124*'POPULAÇÃO ATENDIDA SAA'!Z124</f>
        <v>147077.20334928232</v>
      </c>
      <c r="P124" s="31">
        <f>$K124*'POPULAÇÃO ATENDIDA SAA'!AA124</f>
        <v>148442.18899521534</v>
      </c>
    </row>
    <row r="125" spans="2:16" x14ac:dyDescent="0.25">
      <c r="B125" t="s">
        <v>346</v>
      </c>
      <c r="C125" s="14" t="s">
        <v>463</v>
      </c>
      <c r="D125" s="14" t="s">
        <v>458</v>
      </c>
      <c r="E125" s="5">
        <v>87188</v>
      </c>
      <c r="F125" s="5">
        <v>91094</v>
      </c>
      <c r="G125" s="5">
        <v>97156</v>
      </c>
      <c r="I125" s="31">
        <f>E125/'POPULAÇÃO ATENDIDA SAA'!E125</f>
        <v>42.391087194666198</v>
      </c>
      <c r="J125" s="31">
        <f>F125/'POPULAÇÃO ATENDIDA SAA'!F125</f>
        <v>44.004169802552703</v>
      </c>
      <c r="K125" s="31">
        <f>G125/'POPULAÇÃO ATENDIDA SAA'!G125</f>
        <v>46.629408318710247</v>
      </c>
      <c r="M125" s="31">
        <f>$K125*'POPULAÇÃO ATENDIDA SAA'!X125</f>
        <v>98199.22502334266</v>
      </c>
      <c r="N125" s="31">
        <f>$K125*'POPULAÇÃO ATENDIDA SAA'!Y125</f>
        <v>99242.450046685335</v>
      </c>
      <c r="O125" s="31">
        <f>$K125*'POPULAÇÃO ATENDIDA SAA'!Z125</f>
        <v>100194.9598506069</v>
      </c>
      <c r="P125" s="31">
        <f>$K125*'POPULAÇÃO ATENDIDA SAA'!AA125</f>
        <v>101147.46965452847</v>
      </c>
    </row>
    <row r="126" spans="2:16" x14ac:dyDescent="0.25">
      <c r="B126" t="s">
        <v>347</v>
      </c>
      <c r="C126" s="14" t="s">
        <v>464</v>
      </c>
      <c r="D126" s="14" t="s">
        <v>460</v>
      </c>
      <c r="E126" s="5">
        <v>351574</v>
      </c>
      <c r="F126" s="5">
        <v>369736</v>
      </c>
      <c r="G126" s="5">
        <v>380875</v>
      </c>
      <c r="I126" s="31">
        <f>E126/'POPULAÇÃO ATENDIDA SAA'!E126</f>
        <v>50.767463418117366</v>
      </c>
      <c r="J126" s="31">
        <f>F126/'POPULAÇÃO ATENDIDA SAA'!F126</f>
        <v>53.225068221718047</v>
      </c>
      <c r="K126" s="31">
        <f>G126/'POPULAÇÃO ATENDIDA SAA'!G126</f>
        <v>54.659130664447517</v>
      </c>
      <c r="M126" s="31">
        <f>$K126*'POPULAÇÃO ATENDIDA SAA'!X126</f>
        <v>385004.15122821467</v>
      </c>
      <c r="N126" s="31">
        <f>$K126*'POPULAÇÃO ATENDIDA SAA'!Y126</f>
        <v>388924.23150816525</v>
      </c>
      <c r="O126" s="31">
        <f>$K126*'POPULAÇÃO ATENDIDA SAA'!Z126</f>
        <v>392792.04405104986</v>
      </c>
      <c r="P126" s="31">
        <f>$K126*'POPULAÇÃO ATENDIDA SAA'!AA126</f>
        <v>396503.05338273646</v>
      </c>
    </row>
    <row r="127" spans="2:16" x14ac:dyDescent="0.25">
      <c r="B127" t="s">
        <v>348</v>
      </c>
      <c r="C127" s="14" t="s">
        <v>463</v>
      </c>
      <c r="D127" s="14" t="s">
        <v>460</v>
      </c>
      <c r="E127" s="5">
        <v>837529</v>
      </c>
      <c r="F127" s="5">
        <v>862268</v>
      </c>
      <c r="G127" s="5">
        <v>874039</v>
      </c>
      <c r="I127" s="31">
        <f>E127/'POPULAÇÃO ATENDIDA SAA'!E127</f>
        <v>54.891139074583826</v>
      </c>
      <c r="J127" s="31">
        <f>F127/'POPULAÇÃO ATENDIDA SAA'!F127</f>
        <v>56.512518023332021</v>
      </c>
      <c r="K127" s="31">
        <f>G127/'POPULAÇÃO ATENDIDA SAA'!G127</f>
        <v>57.283982173286148</v>
      </c>
      <c r="M127" s="31">
        <f>$K127*'POPULAÇÃO ATENDIDA SAA'!X127</f>
        <v>883423.35061088495</v>
      </c>
      <c r="N127" s="31">
        <f>$K127*'POPULAÇÃO ATENDIDA SAA'!Y127</f>
        <v>892484.10292484274</v>
      </c>
      <c r="O127" s="31">
        <f>$K127*'POPULAÇÃO ATENDIDA SAA'!Z127</f>
        <v>901275.18999136135</v>
      </c>
      <c r="P127" s="31">
        <f>$K127*'POPULAÇÃO ATENDIDA SAA'!AA127</f>
        <v>909796.61181044055</v>
      </c>
    </row>
    <row r="128" spans="2:16" x14ac:dyDescent="0.25">
      <c r="B128" t="s">
        <v>349</v>
      </c>
      <c r="C128" s="14" t="s">
        <v>463</v>
      </c>
      <c r="D128" s="14" t="s">
        <v>460</v>
      </c>
      <c r="E128" s="5">
        <v>87567</v>
      </c>
      <c r="F128" s="5">
        <v>90989</v>
      </c>
      <c r="G128" s="5">
        <v>92289</v>
      </c>
      <c r="I128" s="31">
        <f>E128/'POPULAÇÃO ATENDIDA SAA'!E128</f>
        <v>84.527411198774303</v>
      </c>
      <c r="J128" s="31">
        <f>F128/'POPULAÇÃO ATENDIDA SAA'!F128</f>
        <v>86.235272007082386</v>
      </c>
      <c r="K128" s="31">
        <f>G128/'POPULAÇÃO ATENDIDA SAA'!G128</f>
        <v>85.878600456764829</v>
      </c>
      <c r="M128" s="31">
        <f>$K128*'POPULAÇÃO ATENDIDA SAA'!X128</f>
        <v>93352.850144092212</v>
      </c>
      <c r="N128" s="31">
        <f>$K128*'POPULAÇÃO ATENDIDA SAA'!Y128</f>
        <v>94239.391930835729</v>
      </c>
      <c r="O128" s="31">
        <f>$K128*'POPULAÇÃO ATENDIDA SAA'!Z128</f>
        <v>95214.587896253579</v>
      </c>
      <c r="P128" s="31">
        <f>$K128*'POPULAÇÃO ATENDIDA SAA'!AA128</f>
        <v>96101.129682997096</v>
      </c>
    </row>
    <row r="129" spans="2:16" x14ac:dyDescent="0.25">
      <c r="B129" t="s">
        <v>350</v>
      </c>
      <c r="C129" s="14" t="s">
        <v>463</v>
      </c>
      <c r="D129" s="14" t="s">
        <v>459</v>
      </c>
      <c r="E129" s="5">
        <v>7653811</v>
      </c>
      <c r="F129" s="5">
        <v>8101304</v>
      </c>
      <c r="G129" s="5">
        <v>8556858</v>
      </c>
      <c r="I129" s="31">
        <f>E129/'POPULAÇÃO ATENDIDA SAA'!E129</f>
        <v>37.592874503818841</v>
      </c>
      <c r="J129" s="31">
        <f>F129/'POPULAÇÃO ATENDIDA SAA'!F129</f>
        <v>39.241425493859829</v>
      </c>
      <c r="K129" s="31">
        <f>G129/'POPULAÇÃO ATENDIDA SAA'!G129</f>
        <v>40.875795334806803</v>
      </c>
      <c r="M129" s="31">
        <f>$K129*'POPULAÇÃO ATENDIDA SAA'!X129</f>
        <v>8648651.1896418724</v>
      </c>
      <c r="N129" s="31">
        <f>$K129*'POPULAÇÃO ATENDIDA SAA'!Y129</f>
        <v>8737639.0143868253</v>
      </c>
      <c r="O129" s="31">
        <f>$K129*'POPULAÇÃO ATENDIDA SAA'!Z129</f>
        <v>8823780.218868725</v>
      </c>
      <c r="P129" s="31">
        <f>$K129*'POPULAÇÃO ATENDIDA SAA'!AA129</f>
        <v>8907033.5477214437</v>
      </c>
    </row>
    <row r="130" spans="2:16" x14ac:dyDescent="0.25">
      <c r="B130" t="s">
        <v>351</v>
      </c>
      <c r="C130" s="14" t="s">
        <v>464</v>
      </c>
      <c r="D130" s="14" t="s">
        <v>460</v>
      </c>
      <c r="E130" s="5">
        <v>104129</v>
      </c>
      <c r="F130" s="5">
        <v>108435</v>
      </c>
      <c r="G130" s="5">
        <v>114369</v>
      </c>
      <c r="I130" s="31">
        <f>E130/'POPULAÇÃO ATENDIDA SAA'!E130</f>
        <v>64.716594157862019</v>
      </c>
      <c r="J130" s="31">
        <f>F130/'POPULAÇÃO ATENDIDA SAA'!F130</f>
        <v>67.392790553138596</v>
      </c>
      <c r="K130" s="31">
        <f>G130/'POPULAÇÃO ATENDIDA SAA'!G130</f>
        <v>71.080795525170913</v>
      </c>
      <c r="M130" s="31">
        <f>$K130*'POPULAÇÃO ATENDIDA SAA'!X130</f>
        <v>115573.58864833237</v>
      </c>
      <c r="N130" s="31">
        <f>$K130*'POPULAÇÃO ATENDIDA SAA'!Y130</f>
        <v>116778.17729666474</v>
      </c>
      <c r="O130" s="31">
        <f>$K130*'POPULAÇÃO ATENDIDA SAA'!Z130</f>
        <v>117915.84435342308</v>
      </c>
      <c r="P130" s="31">
        <f>$K130*'POPULAÇÃO ATENDIDA SAA'!AA130</f>
        <v>119053.51141018143</v>
      </c>
    </row>
    <row r="131" spans="2:16" x14ac:dyDescent="0.25">
      <c r="B131" t="s">
        <v>352</v>
      </c>
      <c r="C131" s="14" t="s">
        <v>463</v>
      </c>
      <c r="D131" s="14" t="s">
        <v>459</v>
      </c>
      <c r="E131" s="5">
        <v>304860</v>
      </c>
      <c r="F131" s="5">
        <v>309866</v>
      </c>
      <c r="G131" s="5">
        <v>323976</v>
      </c>
      <c r="I131" s="31">
        <f>E131/'POPULAÇÃO ATENDIDA SAA'!E131</f>
        <v>46.317520841251131</v>
      </c>
      <c r="J131" s="31">
        <f>F131/'POPULAÇÃO ATENDIDA SAA'!F131</f>
        <v>46.136892504462025</v>
      </c>
      <c r="K131" s="31">
        <f>G131/'POPULAÇÃO ATENDIDA SAA'!G131</f>
        <v>47.273396100224979</v>
      </c>
      <c r="M131" s="31">
        <f>$K131*'POPULAÇÃO ATENDIDA SAA'!X131</f>
        <v>327422.55319148937</v>
      </c>
      <c r="N131" s="31">
        <f>$K131*'POPULAÇÃO ATENDIDA SAA'!Y131</f>
        <v>330819.86990881461</v>
      </c>
      <c r="O131" s="31">
        <f>$K131*'POPULAÇÃO ATENDIDA SAA'!Z131</f>
        <v>334069.47720364743</v>
      </c>
      <c r="P131" s="31">
        <f>$K131*'POPULAÇÃO ATENDIDA SAA'!AA131</f>
        <v>337220.61155015201</v>
      </c>
    </row>
    <row r="132" spans="2:16" x14ac:dyDescent="0.25">
      <c r="B132" t="s">
        <v>353</v>
      </c>
      <c r="C132" s="14" t="s">
        <v>463</v>
      </c>
      <c r="D132" s="14" t="s">
        <v>458</v>
      </c>
      <c r="E132" s="5">
        <v>504434</v>
      </c>
      <c r="F132" s="5">
        <v>527528</v>
      </c>
      <c r="G132" s="5">
        <v>565608</v>
      </c>
      <c r="I132" s="31">
        <f>E132/'POPULAÇÃO ATENDIDA SAA'!E132</f>
        <v>66.016751734066219</v>
      </c>
      <c r="J132" s="31">
        <f>F132/'POPULAÇÃO ATENDIDA SAA'!F132</f>
        <v>69.039131003795319</v>
      </c>
      <c r="K132" s="31">
        <f>G132/'POPULAÇÃO ATENDIDA SAA'!G132</f>
        <v>74.022771888496266</v>
      </c>
      <c r="M132" s="31">
        <f>$K132*'POPULAÇÃO ATENDIDA SAA'!X132</f>
        <v>571671.0724494824</v>
      </c>
      <c r="N132" s="31">
        <f>$K132*'POPULAÇÃO ATENDIDA SAA'!Y132</f>
        <v>577525.07343518967</v>
      </c>
      <c r="O132" s="31">
        <f>$K132*'POPULAÇÃO ATENDIDA SAA'!Z132</f>
        <v>583239.69344504667</v>
      </c>
      <c r="P132" s="31">
        <f>$K132*'POPULAÇÃO ATENDIDA SAA'!AA132</f>
        <v>588745.24199112854</v>
      </c>
    </row>
    <row r="133" spans="2:16" x14ac:dyDescent="0.25">
      <c r="B133" t="s">
        <v>354</v>
      </c>
      <c r="C133" s="14" t="s">
        <v>463</v>
      </c>
      <c r="D133" s="14" t="s">
        <v>459</v>
      </c>
      <c r="E133" s="5">
        <v>139269</v>
      </c>
      <c r="F133" s="5">
        <v>152189</v>
      </c>
      <c r="G133" s="5">
        <v>155217</v>
      </c>
      <c r="I133" s="31">
        <f>E133/'POPULAÇÃO ATENDIDA SAA'!E133</f>
        <v>69.023887085288706</v>
      </c>
      <c r="J133" s="31">
        <f>F133/'POPULAÇÃO ATENDIDA SAA'!F133</f>
        <v>74.955022504631216</v>
      </c>
      <c r="K133" s="31">
        <f>G133/'POPULAÇÃO ATENDIDA SAA'!G133</f>
        <v>75.967756002630779</v>
      </c>
      <c r="M133" s="31">
        <f>$K133*'POPULAÇÃO ATENDIDA SAA'!X133</f>
        <v>156914.57061340942</v>
      </c>
      <c r="N133" s="31">
        <f>$K133*'POPULAÇÃO ATENDIDA SAA'!Y133</f>
        <v>158464.52639087019</v>
      </c>
      <c r="O133" s="31">
        <f>$K133*'POPULAÇÃO ATENDIDA SAA'!Z133</f>
        <v>160088.28958630527</v>
      </c>
      <c r="P133" s="31">
        <f>$K133*'POPULAÇÃO ATENDIDA SAA'!AA133</f>
        <v>161564.43794579169</v>
      </c>
    </row>
    <row r="134" spans="2:16" x14ac:dyDescent="0.25">
      <c r="B134" t="s">
        <v>355</v>
      </c>
      <c r="C134" s="14" t="s">
        <v>464</v>
      </c>
      <c r="D134" s="14" t="s">
        <v>460</v>
      </c>
      <c r="E134" s="5">
        <v>604162</v>
      </c>
      <c r="F134" s="5">
        <v>648147</v>
      </c>
      <c r="G134" s="5">
        <v>667404</v>
      </c>
      <c r="I134" s="31">
        <f>E134/'POPULAÇÃO ATENDIDA SAA'!E134</f>
        <v>48.392585860030543</v>
      </c>
      <c r="J134" s="31">
        <f>F134/'POPULAÇÃO ATENDIDA SAA'!F134</f>
        <v>52.072848818600058</v>
      </c>
      <c r="K134" s="31">
        <f>G134/'POPULAÇÃO ATENDIDA SAA'!G134</f>
        <v>53.714808238800984</v>
      </c>
      <c r="M134" s="31">
        <f>$K134*'POPULAÇÃO ATENDIDA SAA'!X134</f>
        <v>674550.1467256149</v>
      </c>
      <c r="N134" s="31">
        <f>$K134*'POPULAÇÃO ATENDIDA SAA'!Y134</f>
        <v>681511.87676153635</v>
      </c>
      <c r="O134" s="31">
        <f>$K134*'POPULAÇÃO ATENDIDA SAA'!Z134</f>
        <v>688196.98176291795</v>
      </c>
      <c r="P134" s="31">
        <f>$K134*'POPULAÇÃO ATENDIDA SAA'!AA134</f>
        <v>772922.52770794043</v>
      </c>
    </row>
    <row r="135" spans="2:16" x14ac:dyDescent="0.25">
      <c r="B135" t="s">
        <v>356</v>
      </c>
      <c r="C135" s="14" t="s">
        <v>465</v>
      </c>
      <c r="D135" s="14" t="s">
        <v>458</v>
      </c>
      <c r="E135" s="5">
        <v>53135</v>
      </c>
      <c r="F135" s="5">
        <v>57609</v>
      </c>
      <c r="G135" s="5">
        <v>62260</v>
      </c>
      <c r="I135" s="31">
        <f>E135/'POPULAÇÃO ATENDIDA SAA'!E135</f>
        <v>42.508000000000003</v>
      </c>
      <c r="J135" s="31">
        <f>F135/'POPULAÇÃO ATENDIDA SAA'!F135</f>
        <v>46.087200000000003</v>
      </c>
      <c r="K135" s="31">
        <f>G135/'POPULAÇÃO ATENDIDA SAA'!G135</f>
        <v>49.808</v>
      </c>
      <c r="M135" s="31">
        <f>$K135*'POPULAÇÃO ATENDIDA SAA'!X135</f>
        <v>62916.355421686749</v>
      </c>
      <c r="N135" s="31">
        <f>$K135*'POPULAÇÃO ATENDIDA SAA'!Y135</f>
        <v>63572.71084337349</v>
      </c>
      <c r="O135" s="31">
        <f>$K135*'POPULAÇÃO ATENDIDA SAA'!Z135</f>
        <v>64182.183734939761</v>
      </c>
      <c r="P135" s="31">
        <f>$K135*'POPULAÇÃO ATENDIDA SAA'!AA135</f>
        <v>64791.656626506025</v>
      </c>
    </row>
    <row r="136" spans="2:16" x14ac:dyDescent="0.25">
      <c r="B136" t="s">
        <v>357</v>
      </c>
      <c r="C136" s="14" t="s">
        <v>463</v>
      </c>
      <c r="D136" s="14" t="s">
        <v>459</v>
      </c>
      <c r="E136" s="5">
        <v>1551933</v>
      </c>
      <c r="F136" s="5">
        <v>1526543</v>
      </c>
      <c r="G136" s="5">
        <v>1544403</v>
      </c>
      <c r="I136" s="31">
        <f>E136/'POPULAÇÃO ATENDIDA SAA'!E136</f>
        <v>59.371510434197702</v>
      </c>
      <c r="J136" s="31">
        <f>F136/'POPULAÇÃO ATENDIDA SAA'!F136</f>
        <v>58.393122534322792</v>
      </c>
      <c r="K136" s="31">
        <f>G136/'POPULAÇÃO ATENDIDA SAA'!G136</f>
        <v>59.06202978776443</v>
      </c>
      <c r="M136" s="31">
        <f>$K136*'POPULAÇÃO ATENDIDA SAA'!X136</f>
        <v>1560967.0487313299</v>
      </c>
      <c r="N136" s="31">
        <f>$K136*'POPULAÇÃO ATENDIDA SAA'!Y136</f>
        <v>1577086.4250134963</v>
      </c>
      <c r="O136" s="31">
        <f>$K136*'POPULAÇÃO ATENDIDA SAA'!Z136</f>
        <v>1592538.7926219183</v>
      </c>
      <c r="P136" s="31">
        <f>$K136*'POPULAÇÃO ATENDIDA SAA'!AA136</f>
        <v>1609316.2851730671</v>
      </c>
    </row>
    <row r="137" spans="2:16" x14ac:dyDescent="0.25">
      <c r="B137" t="s">
        <v>358</v>
      </c>
      <c r="C137" s="14" t="s">
        <v>463</v>
      </c>
      <c r="D137" s="14" t="s">
        <v>460</v>
      </c>
      <c r="E137" s="5">
        <v>72868</v>
      </c>
      <c r="F137" s="5">
        <v>76561</v>
      </c>
      <c r="G137" s="5">
        <v>74921</v>
      </c>
      <c r="I137" s="31">
        <f>E137/'POPULAÇÃO ATENDIDA SAA'!E137</f>
        <v>68.100934579439254</v>
      </c>
      <c r="J137" s="31">
        <f>F137/'POPULAÇÃO ATENDIDA SAA'!F137</f>
        <v>71.552336448598126</v>
      </c>
      <c r="K137" s="31">
        <f>G137/'POPULAÇÃO ATENDIDA SAA'!G137</f>
        <v>70.019626168224292</v>
      </c>
      <c r="M137" s="31">
        <f>$K137*'POPULAÇÃO ATENDIDA SAA'!X137</f>
        <v>75778.370598591529</v>
      </c>
      <c r="N137" s="31">
        <f>$K137*'POPULAÇÃO ATENDIDA SAA'!Y137</f>
        <v>76569.789612676046</v>
      </c>
      <c r="O137" s="31">
        <f>$K137*'POPULAÇÃO ATENDIDA SAA'!Z137</f>
        <v>77295.257042253506</v>
      </c>
      <c r="P137" s="31">
        <f>$K137*'POPULAÇÃO ATENDIDA SAA'!AA137</f>
        <v>78020.724471830981</v>
      </c>
    </row>
    <row r="138" spans="2:16" x14ac:dyDescent="0.25">
      <c r="B138" t="s">
        <v>359</v>
      </c>
      <c r="C138" s="14" t="s">
        <v>463</v>
      </c>
      <c r="D138" s="14" t="s">
        <v>459</v>
      </c>
      <c r="E138" s="5">
        <v>143928</v>
      </c>
      <c r="F138" s="5">
        <v>158926</v>
      </c>
      <c r="G138" s="5">
        <v>160031</v>
      </c>
      <c r="I138" s="31">
        <f>E138/'POPULAÇÃO ATENDIDA SAA'!E138</f>
        <v>39.271514604647024</v>
      </c>
      <c r="J138" s="31">
        <f>F138/'POPULAÇÃO ATENDIDA SAA'!F138</f>
        <v>42.994048557363627</v>
      </c>
      <c r="K138" s="31">
        <f>G138/'POPULAÇÃO ATENDIDA SAA'!G138</f>
        <v>42.923837794665694</v>
      </c>
      <c r="M138" s="31">
        <f>$K138*'POPULAÇÃO ATENDIDA SAA'!X138</f>
        <v>161760.38086452294</v>
      </c>
      <c r="N138" s="31">
        <f>$K138*'POPULAÇÃO ATENDIDA SAA'!Y138</f>
        <v>163405.40168687401</v>
      </c>
      <c r="O138" s="31">
        <f>$K138*'POPULAÇÃO ATENDIDA SAA'!Z138</f>
        <v>165008.24248813916</v>
      </c>
      <c r="P138" s="31">
        <f>$K138*'POPULAÇÃO ATENDIDA SAA'!AA138</f>
        <v>166568.90326831839</v>
      </c>
    </row>
    <row r="139" spans="2:16" x14ac:dyDescent="0.25">
      <c r="B139" t="s">
        <v>360</v>
      </c>
      <c r="C139" s="14" t="s">
        <v>463</v>
      </c>
      <c r="D139" s="14" t="s">
        <v>460</v>
      </c>
      <c r="E139" s="5">
        <v>380407</v>
      </c>
      <c r="F139" s="5">
        <v>387827</v>
      </c>
      <c r="G139" s="5">
        <v>407726</v>
      </c>
      <c r="I139" s="31">
        <f>E139/'POPULAÇÃO ATENDIDA SAA'!E139</f>
        <v>69.043348860238524</v>
      </c>
      <c r="J139" s="31">
        <f>F139/'POPULAÇÃO ATENDIDA SAA'!F139</f>
        <v>70.340829829429197</v>
      </c>
      <c r="K139" s="31">
        <f>G139/'POPULAÇÃO ATENDIDA SAA'!G139</f>
        <v>73.898215605111673</v>
      </c>
      <c r="M139" s="31">
        <f>$K139*'POPULAÇÃO ATENDIDA SAA'!X139</f>
        <v>412054.59794520552</v>
      </c>
      <c r="N139" s="31">
        <f>$K139*'POPULAÇÃO ATENDIDA SAA'!Y139</f>
        <v>416313.37979452062</v>
      </c>
      <c r="O139" s="31">
        <f>$K139*'POPULAÇÃO ATENDIDA SAA'!Z139</f>
        <v>420432.52945205482</v>
      </c>
      <c r="P139" s="31">
        <f>$K139*'POPULAÇÃO ATENDIDA SAA'!AA139</f>
        <v>424412.04691780824</v>
      </c>
    </row>
    <row r="140" spans="2:16" x14ac:dyDescent="0.25">
      <c r="B140" t="s">
        <v>361</v>
      </c>
      <c r="C140" s="14" t="s">
        <v>464</v>
      </c>
      <c r="D140" s="14" t="s">
        <v>460</v>
      </c>
      <c r="E140" s="5">
        <v>601006</v>
      </c>
      <c r="F140" s="5">
        <v>629638</v>
      </c>
      <c r="G140" s="5">
        <v>623810</v>
      </c>
      <c r="I140" s="31">
        <f>E140/'POPULAÇÃO ATENDIDA SAA'!E140</f>
        <v>52.304458795720222</v>
      </c>
      <c r="J140" s="31">
        <f>F140/'POPULAÇÃO ATENDIDA SAA'!F140</f>
        <v>53.795650450125194</v>
      </c>
      <c r="K140" s="31">
        <f>G140/'POPULAÇÃO ATENDIDA SAA'!G140</f>
        <v>52.324476778927988</v>
      </c>
      <c r="M140" s="31">
        <f>$K140*'POPULAÇÃO ATENDIDA SAA'!X140</f>
        <v>630508.34083824034</v>
      </c>
      <c r="N140" s="31">
        <f>$K140*'POPULAÇÃO ATENDIDA SAA'!Y140</f>
        <v>636990.60616556974</v>
      </c>
      <c r="O140" s="31">
        <f>$K140*'POPULAÇÃO ATENDIDA SAA'!Z140</f>
        <v>643256.79598198831</v>
      </c>
      <c r="P140" s="31">
        <f>$K140*'POPULAÇÃO ATENDIDA SAA'!AA140</f>
        <v>649360.9291652235</v>
      </c>
    </row>
    <row r="141" spans="2:16" x14ac:dyDescent="0.25">
      <c r="B141" t="s">
        <v>362</v>
      </c>
      <c r="C141" s="14" t="s">
        <v>463</v>
      </c>
      <c r="D141" s="14" t="s">
        <v>459</v>
      </c>
      <c r="E141" s="5">
        <v>99558</v>
      </c>
      <c r="F141" s="5">
        <v>103283</v>
      </c>
      <c r="G141" s="5">
        <v>108535</v>
      </c>
      <c r="I141" s="31">
        <f>E141/'POPULAÇÃO ATENDIDA SAA'!E141</f>
        <v>50.768832308187896</v>
      </c>
      <c r="J141" s="31">
        <f>F141/'POPULAÇÃO ATENDIDA SAA'!F141</f>
        <v>52.317189582758722</v>
      </c>
      <c r="K141" s="31">
        <f>G141/'POPULAÇÃO ATENDIDA SAA'!G141</f>
        <v>54.767021790699701</v>
      </c>
      <c r="M141" s="31">
        <f>$K141*'POPULAÇÃO ATENDIDA SAA'!X141</f>
        <v>109729.26716549294</v>
      </c>
      <c r="N141" s="31">
        <f>$K141*'POPULAÇÃO ATENDIDA SAA'!Y141</f>
        <v>110827.99295774648</v>
      </c>
      <c r="O141" s="31">
        <f>$K141*'POPULAÇÃO ATENDIDA SAA'!Z141</f>
        <v>111926.71875000001</v>
      </c>
      <c r="P141" s="31">
        <f>$K141*'POPULAÇÃO ATENDIDA SAA'!AA141</f>
        <v>112929.90316901408</v>
      </c>
    </row>
    <row r="142" spans="2:16" x14ac:dyDescent="0.25">
      <c r="B142" t="s">
        <v>363</v>
      </c>
      <c r="C142" s="14" t="s">
        <v>463</v>
      </c>
      <c r="D142" s="14" t="s">
        <v>458</v>
      </c>
      <c r="E142" s="5">
        <v>2563514</v>
      </c>
      <c r="F142" s="5">
        <v>2701437</v>
      </c>
      <c r="G142" s="5">
        <v>2770379</v>
      </c>
      <c r="I142" s="31">
        <f>E142/'POPULAÇÃO ATENDIDA SAA'!E142</f>
        <v>62.271160050331929</v>
      </c>
      <c r="J142" s="31">
        <f>F142/'POPULAÇÃO ATENDIDA SAA'!F142</f>
        <v>65.085570270623592</v>
      </c>
      <c r="K142" s="31">
        <f>G142/'POPULAÇÃO ATENDIDA SAA'!G142</f>
        <v>66.17913031898965</v>
      </c>
      <c r="M142" s="31">
        <f>$K142*'POPULAÇÃO ATENDIDA SAA'!X142</f>
        <v>2806787.0257703927</v>
      </c>
      <c r="N142" s="31">
        <f>$K142*'POPULAÇÃO ATENDIDA SAA'!Y142</f>
        <v>2842366.3152429028</v>
      </c>
      <c r="O142" s="31">
        <f>$K142*'POPULAÇÃO ATENDIDA SAA'!Z142</f>
        <v>2877174.8141777883</v>
      </c>
      <c r="P142" s="31">
        <f>$K142*'POPULAÇÃO ATENDIDA SAA'!AA142</f>
        <v>2911141.0934461295</v>
      </c>
    </row>
    <row r="143" spans="2:16" x14ac:dyDescent="0.25">
      <c r="B143" t="s">
        <v>364</v>
      </c>
      <c r="C143" s="14" t="s">
        <v>463</v>
      </c>
      <c r="D143" s="14" t="s">
        <v>458</v>
      </c>
      <c r="E143" s="5">
        <v>102701</v>
      </c>
      <c r="F143" s="5">
        <v>105136</v>
      </c>
      <c r="G143" s="5">
        <v>112074</v>
      </c>
      <c r="I143" s="31">
        <f>E143/'POPULAÇÃO ATENDIDA SAA'!E143</f>
        <v>62.280776228016983</v>
      </c>
      <c r="J143" s="31">
        <f>F143/'POPULAÇÃO ATENDIDA SAA'!F143</f>
        <v>63.757428744693755</v>
      </c>
      <c r="K143" s="31">
        <f>G143/'POPULAÇÃO ATENDIDA SAA'!G143</f>
        <v>67.964827167980587</v>
      </c>
      <c r="M143" s="31">
        <f>$K143*'POPULAÇÃO ATENDIDA SAA'!X143</f>
        <v>113290.10850942318</v>
      </c>
      <c r="N143" s="31">
        <f>$K143*'POPULAÇÃO ATENDIDA SAA'!Y143</f>
        <v>114442.21130782411</v>
      </c>
      <c r="O143" s="31">
        <f>$K143*'POPULAÇÃO ATENDIDA SAA'!Z143</f>
        <v>115594.31410622502</v>
      </c>
      <c r="P143" s="31">
        <f>$K143*'POPULAÇÃO ATENDIDA SAA'!AA143</f>
        <v>116682.41119360366</v>
      </c>
    </row>
    <row r="144" spans="2:16" x14ac:dyDescent="0.25">
      <c r="B144" t="s">
        <v>365</v>
      </c>
      <c r="C144" s="14" t="s">
        <v>463</v>
      </c>
      <c r="D144" s="14" t="s">
        <v>458</v>
      </c>
      <c r="E144" s="5">
        <v>560541</v>
      </c>
      <c r="F144" s="5">
        <v>577551</v>
      </c>
      <c r="G144" s="5">
        <v>583731</v>
      </c>
      <c r="I144" s="31">
        <f>E144/'POPULAÇÃO ATENDIDA SAA'!E144</f>
        <v>48.693619258725541</v>
      </c>
      <c r="J144" s="31">
        <f>F144/'POPULAÇÃO ATENDIDA SAA'!F144</f>
        <v>49.462928842979011</v>
      </c>
      <c r="K144" s="31">
        <f>G144/'POPULAÇÃO ATENDIDA SAA'!G144</f>
        <v>49.727270162319179</v>
      </c>
      <c r="M144" s="31">
        <f>$K144*'POPULAÇÃO ATENDIDA SAA'!X144</f>
        <v>748835.97795111383</v>
      </c>
      <c r="N144" s="31">
        <f>$K144*'POPULAÇÃO ATENDIDA SAA'!Y144</f>
        <v>756538.84803680889</v>
      </c>
      <c r="O144" s="31">
        <f>$K144*'POPULAÇÃO ATENDIDA SAA'!Z144</f>
        <v>763997.95641093131</v>
      </c>
      <c r="P144" s="31">
        <f>$K144*'POPULAÇÃO ATENDIDA SAA'!AA144</f>
        <v>771213.30307348096</v>
      </c>
    </row>
    <row r="145" spans="2:16" x14ac:dyDescent="0.25">
      <c r="B145" t="s">
        <v>366</v>
      </c>
      <c r="C145" s="14" t="s">
        <v>463</v>
      </c>
      <c r="D145" s="14" t="s">
        <v>458</v>
      </c>
      <c r="E145" s="5">
        <v>201680</v>
      </c>
      <c r="F145" s="5">
        <v>206833</v>
      </c>
      <c r="G145" s="5">
        <v>208515</v>
      </c>
      <c r="I145" s="31">
        <f>E145/'POPULAÇÃO ATENDIDA SAA'!E145</f>
        <v>60.728696175850651</v>
      </c>
      <c r="J145" s="31">
        <f>F145/'POPULAÇÃO ATENDIDA SAA'!F145</f>
        <v>62.280337247816924</v>
      </c>
      <c r="K145" s="31">
        <f>G145/'POPULAÇÃO ATENDIDA SAA'!G145</f>
        <v>62.786811201445346</v>
      </c>
      <c r="M145" s="31">
        <f>$K145*'POPULAÇÃO ATENDIDA SAA'!X145</f>
        <v>210761.54664020412</v>
      </c>
      <c r="N145" s="31">
        <f>$K145*'POPULAÇÃO ATENDIDA SAA'!Y145</f>
        <v>212948.97363198185</v>
      </c>
      <c r="O145" s="31">
        <f>$K145*'POPULAÇÃO ATENDIDA SAA'!Z145</f>
        <v>215018.1613269067</v>
      </c>
      <c r="P145" s="31">
        <f>$K145*'POPULAÇÃO ATENDIDA SAA'!AA145</f>
        <v>217087.34902183159</v>
      </c>
    </row>
    <row r="146" spans="2:16" x14ac:dyDescent="0.25">
      <c r="B146" t="s">
        <v>367</v>
      </c>
      <c r="C146" s="14" t="s">
        <v>463</v>
      </c>
      <c r="D146" s="14" t="s">
        <v>458</v>
      </c>
      <c r="E146" s="5">
        <v>156673</v>
      </c>
      <c r="F146" s="5">
        <v>157520</v>
      </c>
      <c r="G146" s="5">
        <v>166195</v>
      </c>
      <c r="I146" s="31">
        <f>E146/'POPULAÇÃO ATENDIDA SAA'!E146</f>
        <v>60.725968992248063</v>
      </c>
      <c r="J146" s="31">
        <f>F146/'POPULAÇÃO ATENDIDA SAA'!F146</f>
        <v>61.054263565891475</v>
      </c>
      <c r="K146" s="31">
        <f>G146/'POPULAÇÃO ATENDIDA SAA'!G146</f>
        <v>64.416666666666671</v>
      </c>
      <c r="M146" s="31">
        <f>$K146*'POPULAÇÃO ATENDIDA SAA'!X146</f>
        <v>168014.65328467154</v>
      </c>
      <c r="N146" s="31">
        <f>$K146*'POPULAÇÃO ATENDIDA SAA'!Y146</f>
        <v>169712.99635036496</v>
      </c>
      <c r="O146" s="31">
        <f>$K146*'POPULAÇÃO ATENDIDA SAA'!Z146</f>
        <v>171411.33941605838</v>
      </c>
      <c r="P146" s="31">
        <f>$K146*'POPULAÇÃO ATENDIDA SAA'!AA146</f>
        <v>172988.37226277374</v>
      </c>
    </row>
    <row r="147" spans="2:16" x14ac:dyDescent="0.25">
      <c r="B147" t="s">
        <v>368</v>
      </c>
      <c r="C147" s="14" t="s">
        <v>463</v>
      </c>
      <c r="D147" s="14" t="s">
        <v>460</v>
      </c>
      <c r="E147" s="5">
        <v>441895</v>
      </c>
      <c r="F147" s="5">
        <v>447478</v>
      </c>
      <c r="G147" s="5">
        <v>470948</v>
      </c>
      <c r="I147" s="31">
        <f>E147/'POPULAÇÃO ATENDIDA SAA'!E147</f>
        <v>62.766948088021707</v>
      </c>
      <c r="J147" s="31">
        <f>F147/'POPULAÇÃO ATENDIDA SAA'!F147</f>
        <v>63.062438914507197</v>
      </c>
      <c r="K147" s="31">
        <f>G147/'POPULAÇÃO ATENDIDA SAA'!G147</f>
        <v>65.745296071262487</v>
      </c>
      <c r="M147" s="31">
        <f>$K147*'POPULAÇÃO ATENDIDA SAA'!X147</f>
        <v>475990.5364177131</v>
      </c>
      <c r="N147" s="31">
        <f>$K147*'POPULAÇÃO ATENDIDA SAA'!Y147</f>
        <v>480908.56576338399</v>
      </c>
      <c r="O147" s="31">
        <f>$K147*'POPULAÇÃO ATENDIDA SAA'!Z147</f>
        <v>485702.08803701261</v>
      </c>
      <c r="P147" s="31">
        <f>$K147*'POPULAÇÃO ATENDIDA SAA'!AA147</f>
        <v>490246.59616655658</v>
      </c>
    </row>
    <row r="148" spans="2:16" x14ac:dyDescent="0.25">
      <c r="B148" t="s">
        <v>369</v>
      </c>
      <c r="C148" s="14" t="s">
        <v>463</v>
      </c>
      <c r="D148" s="14" t="s">
        <v>458</v>
      </c>
      <c r="E148" s="5">
        <v>1190729</v>
      </c>
      <c r="F148" s="5">
        <v>1256396</v>
      </c>
      <c r="G148" s="5">
        <v>1280679</v>
      </c>
      <c r="I148" s="31">
        <f>E148/'POPULAÇÃO ATENDIDA SAA'!E148</f>
        <v>41.713195697643158</v>
      </c>
      <c r="J148" s="31">
        <f>F148/'POPULAÇÃO ATENDIDA SAA'!F148</f>
        <v>43.6561771421811</v>
      </c>
      <c r="K148" s="31">
        <f>G148/'POPULAÇÃO ATENDIDA SAA'!G148</f>
        <v>44.021655916228084</v>
      </c>
      <c r="M148" s="31">
        <f>$K148*'POPULAÇÃO ATENDIDA SAA'!X148</f>
        <v>1294424.8817370182</v>
      </c>
      <c r="N148" s="31">
        <f>$K148*'POPULAÇÃO ATENDIDA SAA'!Y148</f>
        <v>1307750.4001181643</v>
      </c>
      <c r="O148" s="31">
        <f>$K148*'POPULAÇÃO ATENDIDA SAA'!Z148</f>
        <v>1320613.5188078512</v>
      </c>
      <c r="P148" s="31">
        <f>$K148*'POPULAÇÃO ATENDIDA SAA'!AA148</f>
        <v>1377627.6903679338</v>
      </c>
    </row>
    <row r="149" spans="2:16" x14ac:dyDescent="0.25">
      <c r="B149" t="s">
        <v>370</v>
      </c>
      <c r="C149" s="14" t="s">
        <v>463</v>
      </c>
      <c r="D149" s="14" t="s">
        <v>458</v>
      </c>
      <c r="E149" s="5">
        <v>1375991</v>
      </c>
      <c r="F149" s="5">
        <v>1433078</v>
      </c>
      <c r="G149" s="5">
        <v>1466204</v>
      </c>
      <c r="I149" s="31">
        <f>E149/'POPULAÇÃO ATENDIDA SAA'!E149</f>
        <v>37.158062574586658</v>
      </c>
      <c r="J149" s="31">
        <f>F149/'POPULAÇÃO ATENDIDA SAA'!F149</f>
        <v>38.303173564604556</v>
      </c>
      <c r="K149" s="31">
        <f>G149/'POPULAÇÃO ATENDIDA SAA'!G149</f>
        <v>38.71325129167036</v>
      </c>
      <c r="M149" s="31">
        <f>$K149*'POPULAÇÃO ATENDIDA SAA'!X149</f>
        <v>1481933.5629448849</v>
      </c>
      <c r="N149" s="31">
        <f>$K149*'POPULAÇÃO ATENDIDA SAA'!Y149</f>
        <v>1497178.5658938375</v>
      </c>
      <c r="O149" s="31">
        <f>$K149*'POPULAÇÃO ATENDIDA SAA'!Z149</f>
        <v>1511939.0088468576</v>
      </c>
      <c r="P149" s="31">
        <f>$K149*'POPULAÇÃO ATENDIDA SAA'!AA149</f>
        <v>1526214.8918039452</v>
      </c>
    </row>
    <row r="150" spans="2:16" x14ac:dyDescent="0.25">
      <c r="B150" t="s">
        <v>371</v>
      </c>
      <c r="C150" s="14" t="s">
        <v>463</v>
      </c>
      <c r="D150" s="14" t="s">
        <v>458</v>
      </c>
      <c r="E150" s="5">
        <v>82016</v>
      </c>
      <c r="F150" s="5">
        <v>89156</v>
      </c>
      <c r="G150" s="5">
        <v>99477</v>
      </c>
      <c r="I150" s="31">
        <f>E150/'POPULAÇÃO ATENDIDA SAA'!E150</f>
        <v>46.505556726788136</v>
      </c>
      <c r="J150" s="31">
        <f>F150/'POPULAÇÃO ATENDIDA SAA'!F150</f>
        <v>50.402941999530775</v>
      </c>
      <c r="K150" s="31">
        <f>G150/'POPULAÇÃO ATENDIDA SAA'!G150</f>
        <v>56.069551337060709</v>
      </c>
      <c r="M150" s="31">
        <f>$K150*'POPULAÇÃO ATENDIDA SAA'!X150</f>
        <v>100548.95043103449</v>
      </c>
      <c r="N150" s="31">
        <f>$K150*'POPULAÇÃO ATENDIDA SAA'!Y150</f>
        <v>101620.90086206896</v>
      </c>
      <c r="O150" s="31">
        <f>$K150*'POPULAÇÃO ATENDIDA SAA'!Z150</f>
        <v>102585.65625</v>
      </c>
      <c r="P150" s="31">
        <f>$K150*'POPULAÇÃO ATENDIDA SAA'!AA150</f>
        <v>103550.41163793104</v>
      </c>
    </row>
    <row r="151" spans="2:16" x14ac:dyDescent="0.25">
      <c r="B151" t="s">
        <v>372</v>
      </c>
      <c r="C151" s="14" t="s">
        <v>463</v>
      </c>
      <c r="D151" s="14" t="s">
        <v>459</v>
      </c>
      <c r="E151" s="5">
        <v>115150</v>
      </c>
      <c r="F151" s="5">
        <v>116066</v>
      </c>
      <c r="G151" s="5">
        <v>118847</v>
      </c>
      <c r="I151" s="31">
        <f>E151/'POPULAÇÃO ATENDIDA SAA'!E151</f>
        <v>55.472949650650484</v>
      </c>
      <c r="J151" s="31">
        <f>F151/'POPULAÇÃO ATENDIDA SAA'!F151</f>
        <v>55.608382757923003</v>
      </c>
      <c r="K151" s="31">
        <f>G151/'POPULAÇÃO ATENDIDA SAA'!G151</f>
        <v>56.629324199986371</v>
      </c>
      <c r="M151" s="31">
        <f>$K151*'POPULAÇÃO ATENDIDA SAA'!X151</f>
        <v>120107.24942369756</v>
      </c>
      <c r="N151" s="31">
        <f>$K151*'POPULAÇÃO ATENDIDA SAA'!Y151</f>
        <v>121367.49884739509</v>
      </c>
      <c r="O151" s="31">
        <f>$K151*'POPULAÇÃO ATENDIDA SAA'!Z151</f>
        <v>122518.16136468414</v>
      </c>
      <c r="P151" s="31">
        <f>$K151*'POPULAÇÃO ATENDIDA SAA'!AA151</f>
        <v>123723.61733517745</v>
      </c>
    </row>
    <row r="152" spans="2:16" x14ac:dyDescent="0.25">
      <c r="B152" t="s">
        <v>373</v>
      </c>
      <c r="C152" s="14" t="s">
        <v>465</v>
      </c>
      <c r="D152" s="14" t="s">
        <v>458</v>
      </c>
      <c r="E152" s="5">
        <v>598087</v>
      </c>
      <c r="F152" s="5">
        <v>638352</v>
      </c>
      <c r="G152" s="5">
        <v>667419</v>
      </c>
      <c r="I152" s="31">
        <f>E152/'POPULAÇÃO ATENDIDA SAA'!E152</f>
        <v>69.443137414631181</v>
      </c>
      <c r="J152" s="31">
        <f>F152/'POPULAÇÃO ATENDIDA SAA'!F152</f>
        <v>73.66887675297275</v>
      </c>
      <c r="K152" s="31">
        <f>G152/'POPULAÇÃO ATENDIDA SAA'!G152</f>
        <v>76.556353295011974</v>
      </c>
      <c r="M152" s="31">
        <f>$K152*'POPULAÇÃO ATENDIDA SAA'!X152</f>
        <v>674552.40280561114</v>
      </c>
      <c r="N152" s="31">
        <f>$K152*'POPULAÇÃO ATENDIDA SAA'!Y152</f>
        <v>681537.19305277208</v>
      </c>
      <c r="O152" s="31">
        <f>$K152*'POPULAÇÃO ATENDIDA SAA'!Z152</f>
        <v>688299.06446225778</v>
      </c>
      <c r="P152" s="31">
        <f>$K152*'POPULAÇÃO ATENDIDA SAA'!AA152</f>
        <v>694763.71075484296</v>
      </c>
    </row>
    <row r="153" spans="2:16" x14ac:dyDescent="0.25">
      <c r="B153" t="s">
        <v>374</v>
      </c>
      <c r="C153" s="14" t="s">
        <v>463</v>
      </c>
      <c r="D153" s="14" t="s">
        <v>458</v>
      </c>
      <c r="E153" s="5">
        <v>307456</v>
      </c>
      <c r="F153" s="5">
        <v>310113</v>
      </c>
      <c r="G153" s="5">
        <v>319697</v>
      </c>
      <c r="I153" s="31">
        <f>E153/'POPULAÇÃO ATENDIDA SAA'!E153</f>
        <v>62.529184462070369</v>
      </c>
      <c r="J153" s="31">
        <f>F153/'POPULAÇÃO ATENDIDA SAA'!F153</f>
        <v>63.069554606467356</v>
      </c>
      <c r="K153" s="31">
        <f>G153/'POPULAÇÃO ATENDIDA SAA'!G153</f>
        <v>65.018710595891804</v>
      </c>
      <c r="M153" s="31">
        <f>$K153*'POPULAÇÃO ATENDIDA SAA'!X153</f>
        <v>323109.76153719821</v>
      </c>
      <c r="N153" s="31">
        <f>$K153*'POPULAÇÃO ATENDIDA SAA'!Y153</f>
        <v>326470.01905074727</v>
      </c>
      <c r="O153" s="31">
        <f>$K153*'POPULAÇÃO ATENDIDA SAA'!Z153</f>
        <v>329672.76449334866</v>
      </c>
      <c r="P153" s="31">
        <f>$K153*'POPULAÇÃO ATENDIDA SAA'!AA153</f>
        <v>332770.50188865169</v>
      </c>
    </row>
    <row r="154" spans="2:16" x14ac:dyDescent="0.25">
      <c r="B154" t="s">
        <v>375</v>
      </c>
      <c r="C154" s="14" t="s">
        <v>463</v>
      </c>
      <c r="D154" s="14" t="s">
        <v>458</v>
      </c>
      <c r="E154" s="5">
        <v>130931</v>
      </c>
      <c r="F154" s="5">
        <v>141794</v>
      </c>
      <c r="G154" s="5">
        <v>154526</v>
      </c>
      <c r="I154" s="31">
        <f>E154/'POPULAÇÃO ATENDIDA SAA'!E154</f>
        <v>60.700549365215167</v>
      </c>
      <c r="J154" s="31">
        <f>F154/'POPULAÇÃO ATENDIDA SAA'!F154</f>
        <v>65.559702657060384</v>
      </c>
      <c r="K154" s="31">
        <f>G154/'POPULAÇÃO ATENDIDA SAA'!G154</f>
        <v>71.254069502113765</v>
      </c>
      <c r="M154" s="31">
        <f>$K154*'POPULAÇÃO ATENDIDA SAA'!X154</f>
        <v>156157.59876814781</v>
      </c>
      <c r="N154" s="31">
        <f>$K154*'POPULAÇÃO ATENDIDA SAA'!Y154</f>
        <v>157789.19753629566</v>
      </c>
      <c r="O154" s="31">
        <f>$K154*'POPULAÇÃO ATENDIDA SAA'!Z154</f>
        <v>159284.82974043119</v>
      </c>
      <c r="P154" s="31">
        <f>$K154*'POPULAÇÃO ATENDIDA SAA'!AA154</f>
        <v>160848.44522657283</v>
      </c>
    </row>
    <row r="155" spans="2:16" x14ac:dyDescent="0.25">
      <c r="B155" t="s">
        <v>376</v>
      </c>
      <c r="C155" s="14" t="s">
        <v>465</v>
      </c>
      <c r="D155" s="14" t="s">
        <v>458</v>
      </c>
      <c r="E155" s="5">
        <v>445069</v>
      </c>
      <c r="F155" s="5">
        <v>497277</v>
      </c>
      <c r="G155" s="5">
        <v>520422</v>
      </c>
      <c r="I155" s="31">
        <f>E155/'POPULAÇÃO ATENDIDA SAA'!E155</f>
        <v>49.816572476453679</v>
      </c>
      <c r="J155" s="31">
        <f>F155/'POPULAÇÃO ATENDIDA SAA'!F155</f>
        <v>54.832247188190181</v>
      </c>
      <c r="K155" s="31">
        <f>G155/'POPULAÇÃO ATENDIDA SAA'!G155</f>
        <v>56.530716872713903</v>
      </c>
      <c r="M155" s="31">
        <f>$K155*'POPULAÇÃO ATENDIDA SAA'!X155</f>
        <v>525986.4768518518</v>
      </c>
      <c r="N155" s="31">
        <f>$K155*'POPULAÇÃO ATENDIDA SAA'!Y155</f>
        <v>531436.22222222225</v>
      </c>
      <c r="O155" s="31">
        <f>$K155*'POPULAÇÃO ATENDIDA SAA'!Z155</f>
        <v>536656.50462962966</v>
      </c>
      <c r="P155" s="31">
        <f>$K155*'POPULAÇÃO ATENDIDA SAA'!AA155</f>
        <v>541704.68981481483</v>
      </c>
    </row>
    <row r="156" spans="2:16" x14ac:dyDescent="0.25">
      <c r="B156" t="s">
        <v>377</v>
      </c>
      <c r="C156" s="14" t="s">
        <v>463</v>
      </c>
      <c r="D156" s="14" t="s">
        <v>460</v>
      </c>
      <c r="E156" s="5">
        <v>143068</v>
      </c>
      <c r="F156" s="5">
        <v>140198</v>
      </c>
      <c r="G156" s="5">
        <v>141315</v>
      </c>
      <c r="I156" s="31">
        <f>E156/'POPULAÇÃO ATENDIDA SAA'!E156</f>
        <v>68.22508345255126</v>
      </c>
      <c r="J156" s="31">
        <f>F156/'POPULAÇÃO ATENDIDA SAA'!F156</f>
        <v>66.856461611826418</v>
      </c>
      <c r="K156" s="31">
        <f>G156/'POPULAÇÃO ATENDIDA SAA'!G156</f>
        <v>67.389127324749637</v>
      </c>
      <c r="M156" s="31">
        <f>$K156*'POPULAÇÃO ATENDIDA SAA'!X156</f>
        <v>142837.92770543334</v>
      </c>
      <c r="N156" s="31">
        <f>$K156*'POPULAÇÃO ATENDIDA SAA'!Y156</f>
        <v>144360.85541086661</v>
      </c>
      <c r="O156" s="31">
        <f>$K156*'POPULAÇÃO ATENDIDA SAA'!Z156</f>
        <v>145756.87247418051</v>
      </c>
      <c r="P156" s="31">
        <f>$K156*'POPULAÇÃO ATENDIDA SAA'!AA156</f>
        <v>147089.43421643466</v>
      </c>
    </row>
    <row r="157" spans="2:16" x14ac:dyDescent="0.25">
      <c r="B157" t="s">
        <v>378</v>
      </c>
      <c r="C157" s="14" t="s">
        <v>463</v>
      </c>
      <c r="D157" s="14" t="s">
        <v>459</v>
      </c>
      <c r="E157" s="5">
        <v>4073993</v>
      </c>
      <c r="F157" s="5">
        <v>4246274</v>
      </c>
      <c r="G157" s="5">
        <v>4423160</v>
      </c>
      <c r="I157" s="31">
        <f>E157/'POPULAÇÃO ATENDIDA SAA'!E157</f>
        <v>33.87840264826648</v>
      </c>
      <c r="J157" s="31">
        <f>F157/'POPULAÇÃO ATENDIDA SAA'!F157</f>
        <v>34.768661288026721</v>
      </c>
      <c r="K157" s="31">
        <f>G157/'POPULAÇÃO ATENDIDA SAA'!G157</f>
        <v>35.660703963577404</v>
      </c>
      <c r="M157" s="31">
        <f>$K157*'POPULAÇÃO ATENDIDA SAA'!X157</f>
        <v>4470646.3562102225</v>
      </c>
      <c r="N157" s="31">
        <f>$K157*'POPULAÇÃO ATENDIDA SAA'!Y157</f>
        <v>4516645.3628370846</v>
      </c>
      <c r="O157" s="31">
        <f>$K157*'POPULAÇÃO ATENDIDA SAA'!Z157</f>
        <v>4561157.0198805863</v>
      </c>
      <c r="P157" s="31">
        <f>$K157*'POPULAÇÃO ATENDIDA SAA'!AA157</f>
        <v>4604181.3273407267</v>
      </c>
    </row>
    <row r="158" spans="2:16" x14ac:dyDescent="0.25">
      <c r="B158" t="s">
        <v>379</v>
      </c>
      <c r="C158" s="14" t="s">
        <v>463</v>
      </c>
      <c r="D158" s="14" t="s">
        <v>458</v>
      </c>
      <c r="E158" s="5">
        <v>152395</v>
      </c>
      <c r="F158" s="5">
        <v>156909</v>
      </c>
      <c r="G158" s="5">
        <v>159026</v>
      </c>
      <c r="I158" s="31">
        <f>E158/'POPULAÇÃO ATENDIDA SAA'!E158</f>
        <v>49.783350385670282</v>
      </c>
      <c r="J158" s="31">
        <f>F158/'POPULAÇÃO ATENDIDA SAA'!F158</f>
        <v>50.745423358463547</v>
      </c>
      <c r="K158" s="31">
        <f>G158/'POPULAÇÃO ATENDIDA SAA'!G158</f>
        <v>50.915825951158638</v>
      </c>
      <c r="M158" s="31">
        <f>$K158*'POPULAÇÃO ATENDIDA SAA'!X158</f>
        <v>160739.75087163234</v>
      </c>
      <c r="N158" s="31">
        <f>$K158*'POPULAÇÃO ATENDIDA SAA'!Y158</f>
        <v>162352.69286846276</v>
      </c>
      <c r="O158" s="31">
        <f>$K158*'POPULAÇÃO ATENDIDA SAA'!Z158</f>
        <v>163965.63486529319</v>
      </c>
      <c r="P158" s="31">
        <f>$K158*'POPULAÇÃO ATENDIDA SAA'!AA158</f>
        <v>165528.1724247227</v>
      </c>
    </row>
    <row r="159" spans="2:16" x14ac:dyDescent="0.25">
      <c r="B159" t="s">
        <v>380</v>
      </c>
      <c r="C159" s="14" t="s">
        <v>463</v>
      </c>
      <c r="D159" s="14" t="s">
        <v>459</v>
      </c>
      <c r="E159" s="5">
        <v>638536</v>
      </c>
      <c r="F159" s="5">
        <v>653895</v>
      </c>
      <c r="G159" s="5">
        <v>661463</v>
      </c>
      <c r="I159" s="31">
        <f>E159/'POPULAÇÃO ATENDIDA SAA'!E159</f>
        <v>65.831754697472661</v>
      </c>
      <c r="J159" s="31">
        <f>F159/'POPULAÇÃO ATENDIDA SAA'!F159</f>
        <v>66.978482790454535</v>
      </c>
      <c r="K159" s="31">
        <f>G159/'POPULAÇÃO ATENDIDA SAA'!G159</f>
        <v>67.31451993336151</v>
      </c>
      <c r="M159" s="31">
        <f>$K159*'POPULAÇÃO ATENDIDA SAA'!X159</f>
        <v>668571.72132368584</v>
      </c>
      <c r="N159" s="31">
        <f>$K159*'POPULAÇÃO ATENDIDA SAA'!Y159</f>
        <v>675469.2925090444</v>
      </c>
      <c r="O159" s="31">
        <f>$K159*'POPULAÇÃO ATENDIDA SAA'!Z159</f>
        <v>682085.33017663332</v>
      </c>
      <c r="P159" s="31">
        <f>$K159*'POPULAÇÃO ATENDIDA SAA'!AA159</f>
        <v>688560.60108533723</v>
      </c>
    </row>
    <row r="160" spans="2:16" x14ac:dyDescent="0.25">
      <c r="B160" t="s">
        <v>381</v>
      </c>
      <c r="C160" s="14" t="s">
        <v>465</v>
      </c>
      <c r="D160" s="14" t="s">
        <v>458</v>
      </c>
      <c r="E160" s="5">
        <v>145649</v>
      </c>
      <c r="F160" s="5">
        <v>151348</v>
      </c>
      <c r="G160" s="5">
        <v>156606</v>
      </c>
      <c r="I160" s="31">
        <f>E160/'POPULAÇÃO ATENDIDA SAA'!E160</f>
        <v>55.253793626707129</v>
      </c>
      <c r="J160" s="31">
        <f>F160/'POPULAÇÃO ATENDIDA SAA'!F160</f>
        <v>57.415781487101668</v>
      </c>
      <c r="K160" s="31">
        <f>G160/'POPULAÇÃO ATENDIDA SAA'!G160</f>
        <v>59.410470409711685</v>
      </c>
      <c r="M160" s="31">
        <f>$K160*'POPULAÇÃO ATENDIDA SAA'!X160</f>
        <v>158283.92142857143</v>
      </c>
      <c r="N160" s="31">
        <f>$K160*'POPULAÇÃO ATENDIDA SAA'!Y160</f>
        <v>159905.91214285715</v>
      </c>
      <c r="O160" s="31">
        <f>$K160*'POPULAÇÃO ATENDIDA SAA'!Z160</f>
        <v>161471.97214285715</v>
      </c>
      <c r="P160" s="31">
        <f>$K160*'POPULAÇÃO ATENDIDA SAA'!AA160</f>
        <v>162982.10142857142</v>
      </c>
    </row>
    <row r="161" spans="2:16" x14ac:dyDescent="0.25">
      <c r="B161" t="s">
        <v>382</v>
      </c>
      <c r="C161" s="14" t="s">
        <v>463</v>
      </c>
      <c r="D161" s="14" t="s">
        <v>459</v>
      </c>
      <c r="E161" s="5">
        <v>406102</v>
      </c>
      <c r="F161" s="5">
        <v>422948</v>
      </c>
      <c r="G161" s="5">
        <v>432709</v>
      </c>
      <c r="I161" s="31">
        <f>E161/'POPULAÇÃO ATENDIDA SAA'!E161</f>
        <v>65.831484678928092</v>
      </c>
      <c r="J161" s="31">
        <f>F161/'POPULAÇÃO ATENDIDA SAA'!F161</f>
        <v>67.502528384233202</v>
      </c>
      <c r="K161" s="31">
        <f>G161/'POPULAÇÃO ATENDIDA SAA'!G161</f>
        <v>67.992896013651716</v>
      </c>
      <c r="M161" s="31">
        <f>$K161*'POPULAÇÃO ATENDIDA SAA'!X161</f>
        <v>437345.41500079958</v>
      </c>
      <c r="N161" s="31">
        <f>$K161*'POPULAÇÃO ATENDIDA SAA'!Y161</f>
        <v>441843.42955381412</v>
      </c>
      <c r="O161" s="31">
        <f>$K161*'POPULAÇÃO ATENDIDA SAA'!Z161</f>
        <v>446203.04365904361</v>
      </c>
      <c r="P161" s="31">
        <f>$K161*'POPULAÇÃO ATENDIDA SAA'!AA161</f>
        <v>450424.25731648802</v>
      </c>
    </row>
    <row r="162" spans="2:16" x14ac:dyDescent="0.25">
      <c r="B162" t="s">
        <v>383</v>
      </c>
      <c r="C162" s="14" t="s">
        <v>463</v>
      </c>
      <c r="D162" s="14" t="s">
        <v>459</v>
      </c>
      <c r="E162" s="5">
        <v>1126139</v>
      </c>
      <c r="F162" s="5">
        <v>1277129</v>
      </c>
      <c r="G162" s="5">
        <v>1295428</v>
      </c>
      <c r="I162" s="31">
        <f>E162/'POPULAÇÃO ATENDIDA SAA'!E162</f>
        <v>67.234322976232932</v>
      </c>
      <c r="J162" s="31">
        <f>F162/'POPULAÇÃO ATENDIDA SAA'!F162</f>
        <v>75.055555482420843</v>
      </c>
      <c r="K162" s="31">
        <f>G162/'POPULAÇÃO ATENDIDA SAA'!G162</f>
        <v>74.939432065676996</v>
      </c>
      <c r="M162" s="31">
        <f>$K162*'POPULAÇÃO ATENDIDA SAA'!X162</f>
        <v>1309260.161161731</v>
      </c>
      <c r="N162" s="31">
        <f>$K162*'POPULAÇÃO ATENDIDA SAA'!Y162</f>
        <v>1322723.4646924827</v>
      </c>
      <c r="O162" s="31">
        <f>$K162*'POPULAÇÃO ATENDIDA SAA'!Z162</f>
        <v>1335817.9105922549</v>
      </c>
      <c r="P162" s="31">
        <f>$K162*'POPULAÇÃO ATENDIDA SAA'!AA162</f>
        <v>1348359.0700455578</v>
      </c>
    </row>
    <row r="163" spans="2:16" x14ac:dyDescent="0.25">
      <c r="B163" t="s">
        <v>384</v>
      </c>
      <c r="C163" s="14" t="s">
        <v>464</v>
      </c>
      <c r="D163" s="14" t="s">
        <v>460</v>
      </c>
      <c r="E163" s="5">
        <v>130411</v>
      </c>
      <c r="F163" s="5">
        <v>133609</v>
      </c>
      <c r="G163" s="5">
        <v>131079</v>
      </c>
      <c r="I163" s="31">
        <f>E163/'POPULAÇÃO ATENDIDA SAA'!E163</f>
        <v>56.84315063376075</v>
      </c>
      <c r="J163" s="31">
        <f>F163/'POPULAÇÃO ATENDIDA SAA'!F163</f>
        <v>58.120844759153613</v>
      </c>
      <c r="K163" s="31">
        <f>G163/'POPULAÇÃO ATENDIDA SAA'!G163</f>
        <v>56.906464906789992</v>
      </c>
      <c r="M163" s="31">
        <f>$K163*'POPULAÇÃO ATENDIDA SAA'!X163</f>
        <v>132486.12386457474</v>
      </c>
      <c r="N163" s="31">
        <f>$K163*'POPULAÇÃO ATENDIDA SAA'!Y163</f>
        <v>133839.12758051194</v>
      </c>
      <c r="O163" s="31">
        <f>$K163*'POPULAÇÃO ATENDIDA SAA'!Z163</f>
        <v>135192.1312964492</v>
      </c>
      <c r="P163" s="31">
        <f>$K163*'POPULAÇÃO ATENDIDA SAA'!AA163</f>
        <v>136436.89471511144</v>
      </c>
    </row>
    <row r="164" spans="2:16" x14ac:dyDescent="0.25">
      <c r="B164" t="s">
        <v>385</v>
      </c>
      <c r="C164" s="14" t="s">
        <v>463</v>
      </c>
      <c r="D164" s="14" t="s">
        <v>460</v>
      </c>
      <c r="E164" s="5">
        <v>1318070</v>
      </c>
      <c r="F164" s="5">
        <v>1385339</v>
      </c>
      <c r="G164" s="5">
        <v>1447451</v>
      </c>
      <c r="I164" s="31">
        <f>E164/'POPULAÇÃO ATENDIDA SAA'!E164</f>
        <v>52.881517741244288</v>
      </c>
      <c r="J164" s="31">
        <f>F164/'POPULAÇÃO ATENDIDA SAA'!F164</f>
        <v>54.667431991799383</v>
      </c>
      <c r="K164" s="31">
        <f>G164/'POPULAÇÃO ATENDIDA SAA'!G164</f>
        <v>56.180248889528258</v>
      </c>
      <c r="M164" s="31">
        <f>$K164*'POPULAÇÃO ATENDIDA SAA'!X164</f>
        <v>1462965.5601429141</v>
      </c>
      <c r="N164" s="31">
        <f>$K164*'POPULAÇÃO ATENDIDA SAA'!Y164</f>
        <v>1478020.4296149267</v>
      </c>
      <c r="O164" s="31">
        <f>$K164*'POPULAÇÃO ATENDIDA SAA'!Z164</f>
        <v>1492615.6084160383</v>
      </c>
      <c r="P164" s="31">
        <f>$K164*'POPULAÇÃO ATENDIDA SAA'!AA164</f>
        <v>1506693.635212386</v>
      </c>
    </row>
    <row r="165" spans="2:16" x14ac:dyDescent="0.25">
      <c r="B165" t="s">
        <v>386</v>
      </c>
      <c r="C165" s="14" t="s">
        <v>463</v>
      </c>
      <c r="D165" s="14" t="s">
        <v>459</v>
      </c>
      <c r="E165" s="5">
        <v>135052</v>
      </c>
      <c r="F165" s="5">
        <v>136813</v>
      </c>
      <c r="G165" s="5">
        <v>142247</v>
      </c>
      <c r="I165" s="31">
        <f>E165/'POPULAÇÃO ATENDIDA SAA'!E165</f>
        <v>58.182949903821843</v>
      </c>
      <c r="J165" s="31">
        <f>F165/'POPULAÇÃO ATENDIDA SAA'!F165</f>
        <v>58.841590565871137</v>
      </c>
      <c r="K165" s="31">
        <f>G165/'POPULAÇÃO ATENDIDA SAA'!G165</f>
        <v>61.074862099928147</v>
      </c>
      <c r="M165" s="31">
        <f>$K165*'POPULAÇÃO ATENDIDA SAA'!X165</f>
        <v>143754.71381981249</v>
      </c>
      <c r="N165" s="31">
        <f>$K165*'POPULAÇÃO ATENDIDA SAA'!Y165</f>
        <v>145262.42763962498</v>
      </c>
      <c r="O165" s="31">
        <f>$K165*'POPULAÇÃO ATENDIDA SAA'!Z165</f>
        <v>146654.16347329802</v>
      </c>
      <c r="P165" s="31">
        <f>$K165*'POPULAÇÃO ATENDIDA SAA'!AA165</f>
        <v>148045.89930697106</v>
      </c>
    </row>
    <row r="166" spans="2:16" x14ac:dyDescent="0.25">
      <c r="B166" t="s">
        <v>387</v>
      </c>
      <c r="C166" s="14" t="s">
        <v>463</v>
      </c>
      <c r="D166" s="14" t="s">
        <v>460</v>
      </c>
      <c r="E166" s="5">
        <v>172195</v>
      </c>
      <c r="F166" s="5">
        <v>180774</v>
      </c>
      <c r="G166" s="5">
        <v>196648</v>
      </c>
      <c r="I166" s="31">
        <f>E166/'POPULAÇÃO ATENDIDA SAA'!E166</f>
        <v>61.645803144986687</v>
      </c>
      <c r="J166" s="31">
        <f>F166/'POPULAÇÃO ATENDIDA SAA'!F166</f>
        <v>64.665351066922483</v>
      </c>
      <c r="K166" s="31">
        <f>G166/'POPULAÇÃO ATENDIDA SAA'!G166</f>
        <v>70.28747027764102</v>
      </c>
      <c r="M166" s="31">
        <f>$K166*'POPULAÇÃO ATENDIDA SAA'!X166</f>
        <v>198707.48918918919</v>
      </c>
      <c r="N166" s="31">
        <f>$K166*'POPULAÇÃO ATENDIDA SAA'!Y166</f>
        <v>200766.97837837838</v>
      </c>
      <c r="O166" s="31">
        <f>$K166*'POPULAÇÃO ATENDIDA SAA'!Z166</f>
        <v>202760.0324324324</v>
      </c>
      <c r="P166" s="31">
        <f>$K166*'POPULAÇÃO ATENDIDA SAA'!AA166</f>
        <v>204686.65135135132</v>
      </c>
    </row>
    <row r="167" spans="2:16" x14ac:dyDescent="0.25">
      <c r="B167" t="s">
        <v>388</v>
      </c>
      <c r="C167" s="14" t="s">
        <v>463</v>
      </c>
      <c r="D167" s="14" t="s">
        <v>460</v>
      </c>
      <c r="E167" s="5">
        <v>584094</v>
      </c>
      <c r="F167" s="5">
        <v>595716</v>
      </c>
      <c r="G167" s="5">
        <v>586827</v>
      </c>
      <c r="I167" s="31">
        <f>E167/'POPULAÇÃO ATENDIDA SAA'!E167</f>
        <v>70.329608193833906</v>
      </c>
      <c r="J167" s="31">
        <f>F167/'POPULAÇÃO ATENDIDA SAA'!F167</f>
        <v>71.657332939270688</v>
      </c>
      <c r="K167" s="31">
        <f>G167/'POPULAÇÃO ATENDIDA SAA'!G167</f>
        <v>70.517577608185547</v>
      </c>
      <c r="M167" s="31">
        <f>$K167*'POPULAÇÃO ATENDIDA SAA'!X167</f>
        <v>593098.94292211486</v>
      </c>
      <c r="N167" s="31">
        <f>$K167*'POPULAÇÃO ATENDIDA SAA'!Y167</f>
        <v>599170.71745309839</v>
      </c>
      <c r="O167" s="31">
        <f>$K167*'POPULAÇÃO ATENDIDA SAA'!Z167</f>
        <v>605109.04638999444</v>
      </c>
      <c r="P167" s="31">
        <f>$K167*'POPULAÇÃO ATENDIDA SAA'!AA167</f>
        <v>610847.20693575905</v>
      </c>
    </row>
    <row r="168" spans="2:16" x14ac:dyDescent="0.25">
      <c r="B168" t="s">
        <v>389</v>
      </c>
      <c r="C168" s="14" t="s">
        <v>463</v>
      </c>
      <c r="D168" s="14" t="s">
        <v>460</v>
      </c>
      <c r="E168" s="5">
        <v>136132</v>
      </c>
      <c r="F168" s="5">
        <v>145736</v>
      </c>
      <c r="G168" s="5">
        <v>142748</v>
      </c>
      <c r="I168" s="31">
        <f>E168/'POPULAÇÃO ATENDIDA SAA'!E168</f>
        <v>66.970111146711886</v>
      </c>
      <c r="J168" s="31">
        <f>F168/'POPULAÇÃO ATENDIDA SAA'!F168</f>
        <v>71.373614937251304</v>
      </c>
      <c r="K168" s="31">
        <f>G168/'POPULAÇÃO ATENDIDA SAA'!G168</f>
        <v>69.597068525526808</v>
      </c>
      <c r="M168" s="31">
        <f>$K168*'POPULAÇÃO ATENDIDA SAA'!X168</f>
        <v>144289.41032863848</v>
      </c>
      <c r="N168" s="31">
        <f>$K168*'POPULAÇÃO ATENDIDA SAA'!Y168</f>
        <v>145763.80281690141</v>
      </c>
      <c r="O168" s="31">
        <f>$K168*'POPULAÇÃO ATENDIDA SAA'!Z168</f>
        <v>147238.19530516432</v>
      </c>
      <c r="P168" s="31">
        <f>$K168*'POPULAÇÃO ATENDIDA SAA'!AA168</f>
        <v>148578.55211267603</v>
      </c>
    </row>
    <row r="169" spans="2:16" x14ac:dyDescent="0.25">
      <c r="B169" t="s">
        <v>390</v>
      </c>
      <c r="C169" s="14" t="s">
        <v>463</v>
      </c>
      <c r="D169" s="14" t="s">
        <v>458</v>
      </c>
      <c r="E169" s="5">
        <v>365993</v>
      </c>
      <c r="F169" s="5">
        <v>388808</v>
      </c>
      <c r="G169" s="5">
        <v>400959</v>
      </c>
      <c r="I169" s="31">
        <f>E169/'POPULAÇÃO ATENDIDA SAA'!E169</f>
        <v>53.390663749088255</v>
      </c>
      <c r="J169" s="31">
        <f>F169/'POPULAÇÃO ATENDIDA SAA'!F169</f>
        <v>56.718891320204229</v>
      </c>
      <c r="K169" s="31">
        <f>G169/'POPULAÇÃO ATENDIDA SAA'!G169</f>
        <v>58.491466083150982</v>
      </c>
      <c r="M169" s="31">
        <f>$K169*'POPULAÇÃO ATENDIDA SAA'!X169</f>
        <v>405254.39925834362</v>
      </c>
      <c r="N169" s="31">
        <f>$K169*'POPULAÇÃO ATENDIDA SAA'!Y169</f>
        <v>409439.66007416561</v>
      </c>
      <c r="O169" s="31">
        <f>$K169*'POPULAÇÃO ATENDIDA SAA'!Z169</f>
        <v>413459.71322620515</v>
      </c>
      <c r="P169" s="31">
        <f>$K169*'POPULAÇÃO ATENDIDA SAA'!AA169</f>
        <v>417369.62793572299</v>
      </c>
    </row>
    <row r="170" spans="2:16" x14ac:dyDescent="0.25">
      <c r="B170" t="s">
        <v>391</v>
      </c>
      <c r="C170" s="14" t="s">
        <v>463</v>
      </c>
      <c r="D170" s="14" t="s">
        <v>458</v>
      </c>
      <c r="E170" s="5">
        <v>66955</v>
      </c>
      <c r="F170" s="5">
        <v>66895</v>
      </c>
      <c r="G170" s="5">
        <v>65706</v>
      </c>
      <c r="I170" s="31">
        <f>E170/'POPULAÇÃO ATENDIDA SAA'!E170</f>
        <v>61.146118721461185</v>
      </c>
      <c r="J170" s="31">
        <f>F170/'POPULAÇÃO ATENDIDA SAA'!F170</f>
        <v>61.091324200913242</v>
      </c>
      <c r="K170" s="31">
        <f>G170/'POPULAÇÃO ATENDIDA SAA'!G170</f>
        <v>60.005479452054793</v>
      </c>
      <c r="M170" s="31">
        <f>$K170*'POPULAÇÃO ATENDIDA SAA'!X170</f>
        <v>66440.460877042118</v>
      </c>
      <c r="N170" s="31">
        <f>$K170*'POPULAÇÃO ATENDIDA SAA'!Y170</f>
        <v>67118.424763542542</v>
      </c>
      <c r="O170" s="31">
        <f>$K170*'POPULAÇÃO ATENDIDA SAA'!Z170</f>
        <v>67739.891659501271</v>
      </c>
      <c r="P170" s="31">
        <f>$K170*'POPULAÇÃO ATENDIDA SAA'!AA170</f>
        <v>68417.855546001694</v>
      </c>
    </row>
    <row r="171" spans="2:16" x14ac:dyDescent="0.25">
      <c r="B171" t="s">
        <v>392</v>
      </c>
      <c r="C171" s="14" t="s">
        <v>465</v>
      </c>
      <c r="D171" s="14" t="s">
        <v>458</v>
      </c>
      <c r="E171" s="5">
        <v>1094647</v>
      </c>
      <c r="F171" s="5">
        <v>1142864</v>
      </c>
      <c r="G171" s="5">
        <v>1155148</v>
      </c>
      <c r="I171" s="31">
        <f>E171/'POPULAÇÃO ATENDIDA SAA'!E171</f>
        <v>59.384844025102041</v>
      </c>
      <c r="J171" s="31">
        <f>F171/'POPULAÇÃO ATENDIDA SAA'!F171</f>
        <v>61.864525175462418</v>
      </c>
      <c r="K171" s="31">
        <f>G171/'POPULAÇÃO ATENDIDA SAA'!G171</f>
        <v>62.392208651227939</v>
      </c>
      <c r="M171" s="31">
        <f>$K171*'POPULAÇÃO ATENDIDA SAA'!X171</f>
        <v>1167501.2536760927</v>
      </c>
      <c r="N171" s="31">
        <f>$K171*'POPULAÇÃO ATENDIDA SAA'!Y171</f>
        <v>1179557.5541388176</v>
      </c>
      <c r="O171" s="31">
        <f>$K171*'POPULAÇÃO ATENDIDA SAA'!Z171</f>
        <v>1191198.1201028279</v>
      </c>
      <c r="P171" s="31">
        <f>$K171*'POPULAÇÃO ATENDIDA SAA'!AA171</f>
        <v>1202422.9515681234</v>
      </c>
    </row>
    <row r="172" spans="2:16" x14ac:dyDescent="0.25">
      <c r="B172" t="s">
        <v>393</v>
      </c>
      <c r="C172" s="14" t="s">
        <v>464</v>
      </c>
      <c r="D172" s="14" t="s">
        <v>460</v>
      </c>
      <c r="E172" s="5">
        <v>580157</v>
      </c>
      <c r="F172" s="5">
        <v>595971</v>
      </c>
      <c r="G172" s="5">
        <v>628939</v>
      </c>
      <c r="I172" s="31">
        <f>E172/'POPULAÇÃO ATENDIDA SAA'!E172</f>
        <v>65.384537360531951</v>
      </c>
      <c r="J172" s="31">
        <f>F172/'POPULAÇÃO ATENDIDA SAA'!F172</f>
        <v>67.166798151696156</v>
      </c>
      <c r="K172" s="31">
        <f>G172/'POPULAÇÃO ATENDIDA SAA'!G172</f>
        <v>70.882339682181893</v>
      </c>
      <c r="M172" s="31">
        <f>$K172*'POPULAÇÃO ATENDIDA SAA'!X172</f>
        <v>635679.53894312389</v>
      </c>
      <c r="N172" s="31">
        <f>$K172*'POPULAÇÃO ATENDIDA SAA'!Y172</f>
        <v>642219.86385823437</v>
      </c>
      <c r="O172" s="31">
        <f>$K172*'POPULAÇÃO ATENDIDA SAA'!Z172</f>
        <v>648559.9747453311</v>
      </c>
      <c r="P172" s="31">
        <f>$K172*'POPULAÇÃO ATENDIDA SAA'!AA172</f>
        <v>654699.87160441431</v>
      </c>
    </row>
    <row r="173" spans="2:16" x14ac:dyDescent="0.25">
      <c r="B173" t="s">
        <v>394</v>
      </c>
      <c r="C173" s="14" t="s">
        <v>465</v>
      </c>
      <c r="D173" s="14" t="s">
        <v>458</v>
      </c>
      <c r="E173" s="5">
        <v>1519353</v>
      </c>
      <c r="F173" s="5">
        <v>1539807</v>
      </c>
      <c r="G173" s="5">
        <v>1590113</v>
      </c>
      <c r="I173" s="31">
        <f>E173/'POPULAÇÃO ATENDIDA SAA'!E173</f>
        <v>87.844965271748123</v>
      </c>
      <c r="J173" s="31">
        <f>F173/'POPULAÇÃO ATENDIDA SAA'!F173</f>
        <v>88.594165258988809</v>
      </c>
      <c r="K173" s="31">
        <f>G173/'POPULAÇÃO ATENDIDA SAA'!G173</f>
        <v>90.911680850272774</v>
      </c>
      <c r="M173" s="31">
        <f>$K173*'POPULAÇÃO ATENDIDA SAA'!X173</f>
        <v>1607181.8117912582</v>
      </c>
      <c r="N173" s="31">
        <f>$K173*'POPULAÇÃO ATENDIDA SAA'!Y173</f>
        <v>1623725.4293735551</v>
      </c>
      <c r="O173" s="31">
        <f>$K173*'POPULAÇÃO ATENDIDA SAA'!Z173</f>
        <v>1639743.8527468897</v>
      </c>
      <c r="P173" s="31">
        <f>$K173*'POPULAÇÃO ATENDIDA SAA'!AA173</f>
        <v>1655237.0819112628</v>
      </c>
    </row>
    <row r="174" spans="2:16" x14ac:dyDescent="0.25">
      <c r="B174" t="s">
        <v>395</v>
      </c>
      <c r="C174" s="14" t="s">
        <v>463</v>
      </c>
      <c r="D174" s="14" t="s">
        <v>459</v>
      </c>
      <c r="E174" s="5">
        <v>1834573</v>
      </c>
      <c r="F174" s="5">
        <v>1854993</v>
      </c>
      <c r="G174" s="5">
        <v>1859265</v>
      </c>
      <c r="I174" s="31">
        <f>E174/'POPULAÇÃO ATENDIDA SAA'!E174</f>
        <v>59.765132408266922</v>
      </c>
      <c r="J174" s="31">
        <f>F174/'POPULAÇÃO ATENDIDA SAA'!F174</f>
        <v>60.004326926725348</v>
      </c>
      <c r="K174" s="31">
        <f>G174/'POPULAÇÃO ATENDIDA SAA'!G174</f>
        <v>59.718513816568489</v>
      </c>
      <c r="M174" s="31">
        <f>$K174*'POPULAÇÃO ATENDIDA SAA'!X174</f>
        <v>1879186.3205300919</v>
      </c>
      <c r="N174" s="31">
        <f>$K174*'POPULAÇÃO ATENDIDA SAA'!Y174</f>
        <v>1898525.1463078419</v>
      </c>
      <c r="O174" s="31">
        <f>$K174*'POPULAÇÃO ATENDIDA SAA'!Z174</f>
        <v>1917223.2278580156</v>
      </c>
      <c r="P174" s="31">
        <f>$K174*'POPULAÇÃO ATENDIDA SAA'!AA174</f>
        <v>1935338.8146558478</v>
      </c>
    </row>
    <row r="175" spans="2:16" x14ac:dyDescent="0.25">
      <c r="B175" t="s">
        <v>396</v>
      </c>
      <c r="C175" s="14" t="s">
        <v>463</v>
      </c>
      <c r="D175" s="14" t="s">
        <v>459</v>
      </c>
      <c r="E175" s="5">
        <v>3981183</v>
      </c>
      <c r="F175" s="5">
        <v>4126773</v>
      </c>
      <c r="G175" s="5">
        <v>4277268</v>
      </c>
      <c r="I175" s="31">
        <f>E175/'POPULAÇÃO ATENDIDA SAA'!E175</f>
        <v>44.835982917890568</v>
      </c>
      <c r="J175" s="31">
        <f>F175/'POPULAÇÃO ATENDIDA SAA'!F175</f>
        <v>46.115909698021355</v>
      </c>
      <c r="K175" s="31">
        <f>G175/'POPULAÇÃO ATENDIDA SAA'!G175</f>
        <v>47.427726694190525</v>
      </c>
      <c r="M175" s="31">
        <f>$K175*'POPULAÇÃO ATENDIDA SAA'!X175</f>
        <v>4323180.2616538424</v>
      </c>
      <c r="N175" s="31">
        <f>$K175*'POPULAÇÃO ATENDIDA SAA'!Y175</f>
        <v>4367653.412982841</v>
      </c>
      <c r="O175" s="31">
        <f>$K175*'POPULAÇÃO ATENDIDA SAA'!Z175</f>
        <v>4410733.8769007027</v>
      </c>
      <c r="P175" s="31">
        <f>$K175*'POPULAÇÃO ATENDIDA SAA'!AA175</f>
        <v>4452328.8075800175</v>
      </c>
    </row>
    <row r="176" spans="2:16" x14ac:dyDescent="0.25">
      <c r="B176" t="s">
        <v>397</v>
      </c>
      <c r="C176" s="14" t="s">
        <v>464</v>
      </c>
      <c r="D176" s="14" t="s">
        <v>460</v>
      </c>
      <c r="E176" s="5">
        <v>863224</v>
      </c>
      <c r="F176" s="5">
        <v>896277</v>
      </c>
      <c r="G176" s="5">
        <v>932320</v>
      </c>
      <c r="I176" s="31">
        <f>E176/'POPULAÇÃO ATENDIDA SAA'!E176</f>
        <v>57.917243913616737</v>
      </c>
      <c r="J176" s="31">
        <f>F176/'POPULAÇÃO ATENDIDA SAA'!F176</f>
        <v>59.943087583753183</v>
      </c>
      <c r="K176" s="31">
        <f>G176/'POPULAÇÃO ATENDIDA SAA'!G176</f>
        <v>62.154751611493872</v>
      </c>
      <c r="M176" s="31">
        <f>$K176*'POPULAÇÃO ATENDIDA SAA'!X176</f>
        <v>942369.24293641176</v>
      </c>
      <c r="N176" s="31">
        <f>$K176*'POPULAÇÃO ATENDIDA SAA'!Y176</f>
        <v>952061.7080170929</v>
      </c>
      <c r="O176" s="31">
        <f>$K176*'POPULAÇÃO ATENDIDA SAA'!Z176</f>
        <v>961397.39524204342</v>
      </c>
      <c r="P176" s="31">
        <f>$K176*'POPULAÇÃO ATENDIDA SAA'!AA176</f>
        <v>970495.23056317342</v>
      </c>
    </row>
    <row r="177" spans="2:16" x14ac:dyDescent="0.25">
      <c r="B177" t="s">
        <v>398</v>
      </c>
      <c r="C177" s="14" t="s">
        <v>463</v>
      </c>
      <c r="D177" s="14" t="s">
        <v>458</v>
      </c>
      <c r="E177" s="5">
        <v>2209908</v>
      </c>
      <c r="F177" s="5">
        <v>2237876</v>
      </c>
      <c r="G177" s="5">
        <v>2351150</v>
      </c>
      <c r="I177" s="31">
        <f>E177/'POPULAÇÃO ATENDIDA SAA'!E177</f>
        <v>55.930415030548502</v>
      </c>
      <c r="J177" s="31">
        <f>F177/'POPULAÇÃO ATENDIDA SAA'!F177</f>
        <v>56.326118692030619</v>
      </c>
      <c r="K177" s="31">
        <f>G177/'POPULAÇÃO ATENDIDA SAA'!G177</f>
        <v>58.855527771672229</v>
      </c>
      <c r="M177" s="31">
        <f>$K177*'POPULAÇÃO ATENDIDA SAA'!X177</f>
        <v>2376381.6873323182</v>
      </c>
      <c r="N177" s="31">
        <f>$K177*'POPULAÇÃO ATENDIDA SAA'!Y177</f>
        <v>2400817.780919923</v>
      </c>
      <c r="O177" s="31">
        <f>$K177*'POPULAÇÃO ATENDIDA SAA'!Z177</f>
        <v>2424515.1088874382</v>
      </c>
      <c r="P177" s="31">
        <f>$K177*'POPULAÇÃO ATENDIDA SAA'!AA177</f>
        <v>2447360.0149856186</v>
      </c>
    </row>
    <row r="178" spans="2:16" x14ac:dyDescent="0.25">
      <c r="B178" t="s">
        <v>399</v>
      </c>
      <c r="C178" s="14" t="s">
        <v>464</v>
      </c>
      <c r="D178" s="14" t="s">
        <v>460</v>
      </c>
      <c r="E178" s="5">
        <v>255128</v>
      </c>
      <c r="F178" s="5">
        <v>276063</v>
      </c>
      <c r="G178" s="5">
        <v>283662</v>
      </c>
      <c r="I178" s="31">
        <f>E178/'POPULAÇÃO ATENDIDA SAA'!E178</f>
        <v>72.058694021750583</v>
      </c>
      <c r="J178" s="31">
        <f>F178/'POPULAÇÃO ATENDIDA SAA'!F178</f>
        <v>77.077503874145293</v>
      </c>
      <c r="K178" s="31">
        <f>G178/'POPULAÇÃO ATENDIDA SAA'!G178</f>
        <v>78.290990872509497</v>
      </c>
      <c r="M178" s="31">
        <f>$K178*'POPULAÇÃO ATENDIDA SAA'!X178</f>
        <v>286707.09165978531</v>
      </c>
      <c r="N178" s="31">
        <f>$K178*'POPULAÇÃO ATENDIDA SAA'!Y178</f>
        <v>289596.024772915</v>
      </c>
      <c r="O178" s="31">
        <f>$K178*'POPULAÇÃO ATENDIDA SAA'!Z178</f>
        <v>292484.95788604463</v>
      </c>
      <c r="P178" s="31">
        <f>$K178*'POPULAÇÃO ATENDIDA SAA'!AA178</f>
        <v>295217.73245251866</v>
      </c>
    </row>
    <row r="179" spans="2:16" x14ac:dyDescent="0.25">
      <c r="B179" t="s">
        <v>400</v>
      </c>
      <c r="C179" s="14" t="s">
        <v>464</v>
      </c>
      <c r="D179" s="14" t="s">
        <v>460</v>
      </c>
      <c r="E179" s="5">
        <v>176327</v>
      </c>
      <c r="F179" s="5">
        <v>179618</v>
      </c>
      <c r="G179" s="5">
        <v>179484</v>
      </c>
      <c r="I179" s="31">
        <f>E179/'POPULAÇÃO ATENDIDA SAA'!E179</f>
        <v>52.630612805010458</v>
      </c>
      <c r="J179" s="31">
        <f>F179/'POPULAÇÃO ATENDIDA SAA'!F179</f>
        <v>53.425930585850018</v>
      </c>
      <c r="K179" s="31">
        <f>G179/'POPULAÇÃO ATENDIDA SAA'!G179</f>
        <v>53.19987382651216</v>
      </c>
      <c r="M179" s="31">
        <f>$K179*'POPULAÇÃO ATENDIDA SAA'!X179</f>
        <v>181421.06106219822</v>
      </c>
      <c r="N179" s="31">
        <f>$K179*'POPULAÇÃO ATENDIDA SAA'!Y179</f>
        <v>183307.14683328595</v>
      </c>
      <c r="O179" s="31">
        <f>$K179*'POPULAÇÃO ATENDIDA SAA'!Z179</f>
        <v>185091.28202215274</v>
      </c>
      <c r="P179" s="31">
        <f>$K179*'POPULAÇÃO ATENDIDA SAA'!AA179</f>
        <v>186824.44191990906</v>
      </c>
    </row>
    <row r="180" spans="2:16" x14ac:dyDescent="0.25">
      <c r="B180" t="s">
        <v>401</v>
      </c>
      <c r="C180" s="14" t="s">
        <v>463</v>
      </c>
      <c r="D180" s="14" t="s">
        <v>459</v>
      </c>
      <c r="E180" s="5">
        <v>1454786</v>
      </c>
      <c r="F180" s="5">
        <v>1513532</v>
      </c>
      <c r="G180" s="5">
        <v>1584984</v>
      </c>
      <c r="I180" s="31">
        <f>E180/'POPULAÇÃO ATENDIDA SAA'!E180</f>
        <v>49.504567081865659</v>
      </c>
      <c r="J180" s="31">
        <f>F180/'POPULAÇÃO ATENDIDA SAA'!F180</f>
        <v>50.857727599438157</v>
      </c>
      <c r="K180" s="31">
        <f>G180/'POPULAÇÃO ATENDIDA SAA'!G180</f>
        <v>52.590756303190197</v>
      </c>
      <c r="M180" s="31">
        <f>$K180*'POPULAÇÃO ATENDIDA SAA'!X180</f>
        <v>1601966.159784381</v>
      </c>
      <c r="N180" s="31">
        <f>$K180*'POPULAÇÃO ATENDIDA SAA'!Y180</f>
        <v>1618473.6629288259</v>
      </c>
      <c r="O180" s="31">
        <f>$K180*'POPULAÇÃO ATENDIDA SAA'!Z180</f>
        <v>1634401.0301800154</v>
      </c>
      <c r="P180" s="31">
        <f>$K180*'POPULAÇÃO ATENDIDA SAA'!AA180</f>
        <v>1649853.7407912689</v>
      </c>
    </row>
    <row r="181" spans="2:16" x14ac:dyDescent="0.25">
      <c r="B181" t="s">
        <v>402</v>
      </c>
      <c r="C181" s="14" t="s">
        <v>465</v>
      </c>
      <c r="D181" s="14" t="s">
        <v>458</v>
      </c>
      <c r="E181" s="5">
        <v>146139</v>
      </c>
      <c r="F181" s="5">
        <v>149989</v>
      </c>
      <c r="G181" s="5">
        <v>155798</v>
      </c>
      <c r="I181" s="31">
        <f>E181/'POPULAÇÃO ATENDIDA SAA'!E181</f>
        <v>62.372599231754158</v>
      </c>
      <c r="J181" s="31">
        <f>F181/'POPULAÇÃO ATENDIDA SAA'!F181</f>
        <v>64.015791720017077</v>
      </c>
      <c r="K181" s="31">
        <f>G181/'POPULAÇÃO ATENDIDA SAA'!G181</f>
        <v>66.495091762697399</v>
      </c>
      <c r="M181" s="31">
        <f>$K181*'POPULAÇÃO ATENDIDA SAA'!X181</f>
        <v>157425.46002410608</v>
      </c>
      <c r="N181" s="31">
        <f>$K181*'POPULAÇÃO ATENDIDA SAA'!Y181</f>
        <v>159052.92004821214</v>
      </c>
      <c r="O181" s="31">
        <f>$K181*'POPULAÇÃO ATENDIDA SAA'!Z181</f>
        <v>160617.78545600644</v>
      </c>
      <c r="P181" s="31">
        <f>$K181*'POPULAÇÃO ATENDIDA SAA'!AA181</f>
        <v>162120.05624748897</v>
      </c>
    </row>
    <row r="182" spans="2:16" x14ac:dyDescent="0.25">
      <c r="B182" t="s">
        <v>403</v>
      </c>
      <c r="C182" s="14" t="s">
        <v>464</v>
      </c>
      <c r="D182" s="14" t="s">
        <v>460</v>
      </c>
      <c r="E182" s="5">
        <v>2285423</v>
      </c>
      <c r="F182" s="5">
        <v>2394584</v>
      </c>
      <c r="G182" s="5">
        <v>2361735</v>
      </c>
      <c r="I182" s="31">
        <f>E182/'POPULAÇÃO ATENDIDA SAA'!E182</f>
        <v>49.557456411322867</v>
      </c>
      <c r="J182" s="31">
        <f>F182/'POPULAÇÃO ATENDIDA SAA'!F182</f>
        <v>51.329102421734852</v>
      </c>
      <c r="K182" s="31">
        <f>G182/'POPULAÇÃO ATENDIDA SAA'!G182</f>
        <v>50.044452066896888</v>
      </c>
      <c r="M182" s="31">
        <f>$K182*'POPULAÇÃO ATENDIDA SAA'!X182</f>
        <v>2387041.4427466397</v>
      </c>
      <c r="N182" s="31">
        <f>$K182*'POPULAÇÃO ATENDIDA SAA'!Y182</f>
        <v>2411649.0882576723</v>
      </c>
      <c r="O182" s="31">
        <f>$K182*'POPULAÇÃO ATENDIDA SAA'!Z182</f>
        <v>2435408.1942683239</v>
      </c>
      <c r="P182" s="31">
        <f>$K182*'POPULAÇÃO ATENDIDA SAA'!AA182</f>
        <v>2458368.6748668528</v>
      </c>
    </row>
    <row r="183" spans="2:16" x14ac:dyDescent="0.25">
      <c r="B183" t="s">
        <v>404</v>
      </c>
      <c r="C183" s="14" t="s">
        <v>463</v>
      </c>
      <c r="D183" s="14" t="s">
        <v>458</v>
      </c>
      <c r="E183" s="5">
        <v>674997</v>
      </c>
      <c r="F183" s="5">
        <v>708492</v>
      </c>
      <c r="G183" s="5">
        <v>732255</v>
      </c>
      <c r="I183" s="31">
        <f>E183/'POPULAÇÃO ATENDIDA SAA'!E183</f>
        <v>64.429956007889587</v>
      </c>
      <c r="J183" s="31">
        <f>F183/'POPULAÇÃO ATENDIDA SAA'!F183</f>
        <v>67.424853509881544</v>
      </c>
      <c r="K183" s="31">
        <f>G183/'POPULAÇÃO ATENDIDA SAA'!G183</f>
        <v>69.477865992690269</v>
      </c>
      <c r="M183" s="31">
        <f>$K183*'POPULAÇÃO ATENDIDA SAA'!X183</f>
        <v>740090.15505984775</v>
      </c>
      <c r="N183" s="31">
        <f>$K183*'POPULAÇÃO ATENDIDA SAA'!Y183</f>
        <v>747726.11126224173</v>
      </c>
      <c r="O183" s="31">
        <f>$K183*'POPULAÇÃO ATENDIDA SAA'!Z183</f>
        <v>755096.46898803057</v>
      </c>
      <c r="P183" s="31">
        <f>$K183*'POPULAÇÃO ATENDIDA SAA'!AA183</f>
        <v>762201.22823721438</v>
      </c>
    </row>
    <row r="184" spans="2:16" x14ac:dyDescent="0.25">
      <c r="B184" t="s">
        <v>405</v>
      </c>
      <c r="C184" s="14" t="s">
        <v>465</v>
      </c>
      <c r="D184" s="14" t="s">
        <v>458</v>
      </c>
      <c r="E184" s="5">
        <v>230236</v>
      </c>
      <c r="F184" s="5">
        <v>244402</v>
      </c>
      <c r="G184" s="5">
        <v>261562</v>
      </c>
      <c r="I184" s="31">
        <f>E184/'POPULAÇÃO ATENDIDA SAA'!E184</f>
        <v>51.953328113690233</v>
      </c>
      <c r="J184" s="31">
        <f>F184/'POPULAÇÃO ATENDIDA SAA'!F184</f>
        <v>54.919260359566309</v>
      </c>
      <c r="K184" s="31">
        <f>G184/'POPULAÇÃO ATENDIDA SAA'!G184</f>
        <v>58.52943786010708</v>
      </c>
      <c r="M184" s="31">
        <f>$K184*'POPULAÇÃO ATENDIDA SAA'!X184</f>
        <v>264375.7048192771</v>
      </c>
      <c r="N184" s="31">
        <f>$K184*'POPULAÇÃO ATENDIDA SAA'!Y184</f>
        <v>267076.86144578311</v>
      </c>
      <c r="O184" s="31">
        <f>$K184*'POPULAÇÃO ATENDIDA SAA'!Z184</f>
        <v>269721.74397590355</v>
      </c>
      <c r="P184" s="31">
        <f>$K184*'POPULAÇÃO ATENDIDA SAA'!AA184</f>
        <v>272254.07831325289</v>
      </c>
    </row>
    <row r="185" spans="2:16" x14ac:dyDescent="0.25">
      <c r="B185" t="s">
        <v>210</v>
      </c>
      <c r="C185" s="14" t="s">
        <v>464</v>
      </c>
      <c r="D185" s="14" t="s">
        <v>460</v>
      </c>
      <c r="E185" s="5">
        <v>11574188</v>
      </c>
      <c r="F185" s="5">
        <v>12176824</v>
      </c>
      <c r="G185" s="5">
        <v>12345572</v>
      </c>
      <c r="I185" s="31">
        <f>E185/'POPULAÇÃO ATENDIDA SAA'!E185</f>
        <v>49.807164800316571</v>
      </c>
      <c r="J185" s="31">
        <f>F185/'POPULAÇÃO ATENDIDA SAA'!F185</f>
        <v>51.237397392036335</v>
      </c>
      <c r="K185" s="31">
        <f>G185/'POPULAÇÃO ATENDIDA SAA'!G185</f>
        <v>50.798186021860801</v>
      </c>
      <c r="M185" s="31">
        <f>$K185*'POPULAÇÃO ATENDIDA SAA'!X185</f>
        <v>12478046.241029019</v>
      </c>
      <c r="N185" s="31">
        <f>$K185*'POPULAÇÃO ATENDIDA SAA'!Y185</f>
        <v>12606400.725774018</v>
      </c>
      <c r="O185" s="31">
        <f>$K185*'POPULAÇÃO ATENDIDA SAA'!Z185</f>
        <v>12730688.957563361</v>
      </c>
      <c r="P185" s="31">
        <f>$K185*'POPULAÇÃO ATENDIDA SAA'!AA185</f>
        <v>12850750.426411955</v>
      </c>
    </row>
    <row r="186" spans="2:16" x14ac:dyDescent="0.25">
      <c r="B186" t="s">
        <v>406</v>
      </c>
      <c r="C186" s="14" t="s">
        <v>463</v>
      </c>
      <c r="D186" s="14" t="s">
        <v>458</v>
      </c>
      <c r="E186" s="5">
        <v>867968</v>
      </c>
      <c r="F186" s="5">
        <v>905585</v>
      </c>
      <c r="G186" s="5">
        <v>942438</v>
      </c>
      <c r="I186" s="31">
        <f>E186/'POPULAÇÃO ATENDIDA SAA'!E186</f>
        <v>52.579119999891923</v>
      </c>
      <c r="J186" s="31">
        <f>F186/'POPULAÇÃO ATENDIDA SAA'!F186</f>
        <v>54.616482808634494</v>
      </c>
      <c r="K186" s="31">
        <f>G186/'POPULAÇÃO ATENDIDA SAA'!G186</f>
        <v>56.618816063823843</v>
      </c>
      <c r="M186" s="31">
        <f>$K186*'POPULAÇÃO ATENDIDA SAA'!X186</f>
        <v>952548.68075422617</v>
      </c>
      <c r="N186" s="31">
        <f>$K186*'POPULAÇÃO ATENDIDA SAA'!Y186</f>
        <v>962352.97724317294</v>
      </c>
      <c r="O186" s="31">
        <f>$K186*'POPULAÇÃO ATENDIDA SAA'!Z186</f>
        <v>971850.88946683996</v>
      </c>
      <c r="P186" s="31">
        <f>$K186*'POPULAÇÃO ATENDIDA SAA'!AA186</f>
        <v>980991.35338101443</v>
      </c>
    </row>
    <row r="187" spans="2:16" x14ac:dyDescent="0.25">
      <c r="B187" t="s">
        <v>407</v>
      </c>
      <c r="C187" s="14" t="s">
        <v>463</v>
      </c>
      <c r="D187" s="14" t="s">
        <v>460</v>
      </c>
      <c r="E187" s="5">
        <v>420108</v>
      </c>
      <c r="F187" s="5">
        <v>444993</v>
      </c>
      <c r="G187" s="5">
        <v>467193</v>
      </c>
      <c r="I187" s="31">
        <f>E187/'POPULAÇÃO ATENDIDA SAA'!E187</f>
        <v>69.58373717412789</v>
      </c>
      <c r="J187" s="31">
        <f>F187/'POPULAÇÃO ATENDIDA SAA'!F187</f>
        <v>73.578970144755758</v>
      </c>
      <c r="K187" s="31">
        <f>G187/'POPULAÇÃO ATENDIDA SAA'!G187</f>
        <v>77.256322310136227</v>
      </c>
      <c r="M187" s="31">
        <f>$K187*'POPULAÇÃO ATENDIDA SAA'!X187</f>
        <v>472160.16127583105</v>
      </c>
      <c r="N187" s="31">
        <f>$K187*'POPULAÇÃO ATENDIDA SAA'!Y187</f>
        <v>477057.36253369274</v>
      </c>
      <c r="O187" s="31">
        <f>$K187*'POPULAÇÃO ATENDIDA SAA'!Z187</f>
        <v>481744.68373764597</v>
      </c>
      <c r="P187" s="31">
        <f>$K187*'POPULAÇÃO ATENDIDA SAA'!AA187</f>
        <v>498298.49088005407</v>
      </c>
    </row>
    <row r="188" spans="2:16" x14ac:dyDescent="0.25">
      <c r="B188" t="s">
        <v>408</v>
      </c>
      <c r="C188" s="14" t="s">
        <v>463</v>
      </c>
      <c r="D188" s="14" t="s">
        <v>458</v>
      </c>
      <c r="E188" s="5">
        <v>293544</v>
      </c>
      <c r="F188" s="5">
        <v>302885</v>
      </c>
      <c r="G188" s="5">
        <v>312519</v>
      </c>
      <c r="I188" s="31">
        <f>E188/'POPULAÇÃO ATENDIDA SAA'!E188</f>
        <v>47.474733278488692</v>
      </c>
      <c r="J188" s="31">
        <f>F188/'POPULAÇÃO ATENDIDA SAA'!F188</f>
        <v>48.481243824297707</v>
      </c>
      <c r="K188" s="31">
        <f>G188/'POPULAÇÃO ATENDIDA SAA'!G188</f>
        <v>49.508420775334571</v>
      </c>
      <c r="M188" s="31">
        <f>$K188*'POPULAÇÃO ATENDIDA SAA'!X188</f>
        <v>315856.724517041</v>
      </c>
      <c r="N188" s="31">
        <f>$K188*'POPULAÇÃO ATENDIDA SAA'!Y188</f>
        <v>319096.28066593374</v>
      </c>
      <c r="O188" s="31">
        <f>$K188*'POPULAÇÃO ATENDIDA SAA'!Z188</f>
        <v>322237.66844667814</v>
      </c>
      <c r="P188" s="31">
        <f>$K188*'POPULAÇÃO ATENDIDA SAA'!AA188</f>
        <v>325280.88785927434</v>
      </c>
    </row>
    <row r="189" spans="2:16" x14ac:dyDescent="0.25">
      <c r="B189" t="s">
        <v>409</v>
      </c>
      <c r="C189" s="14" t="s">
        <v>463</v>
      </c>
      <c r="D189" s="14" t="s">
        <v>459</v>
      </c>
      <c r="E189" s="5">
        <v>89703</v>
      </c>
      <c r="F189" s="5">
        <v>95963</v>
      </c>
      <c r="G189" s="5">
        <v>99570</v>
      </c>
      <c r="I189" s="31">
        <f>E189/'POPULAÇÃO ATENDIDA SAA'!E189</f>
        <v>94.32492113564669</v>
      </c>
      <c r="J189" s="31">
        <f>F189/'POPULAÇÃO ATENDIDA SAA'!F189</f>
        <v>100.90746582544689</v>
      </c>
      <c r="K189" s="31">
        <f>G189/'POPULAÇÃO ATENDIDA SAA'!G189</f>
        <v>104.70031545741325</v>
      </c>
      <c r="M189" s="31">
        <f>$K189*'POPULAÇÃO ATENDIDA SAA'!X189</f>
        <v>100654.42574257427</v>
      </c>
      <c r="N189" s="31">
        <f>$K189*'POPULAÇÃO ATENDIDA SAA'!Y189</f>
        <v>101738.85148514851</v>
      </c>
      <c r="O189" s="31">
        <f>$K189*'POPULAÇÃO ATENDIDA SAA'!Z189</f>
        <v>102724.69306930693</v>
      </c>
      <c r="P189" s="31">
        <f>$K189*'POPULAÇÃO ATENDIDA SAA'!AA189</f>
        <v>103611.95049504949</v>
      </c>
    </row>
    <row r="190" spans="2:16" x14ac:dyDescent="0.25">
      <c r="B190" t="s">
        <v>410</v>
      </c>
      <c r="C190" s="14" t="s">
        <v>464</v>
      </c>
      <c r="D190" s="14" t="s">
        <v>460</v>
      </c>
      <c r="E190" s="5">
        <v>233146</v>
      </c>
      <c r="F190" s="5">
        <v>238154</v>
      </c>
      <c r="G190" s="5">
        <v>244149</v>
      </c>
      <c r="I190" s="31">
        <f>E190/'POPULAÇÃO ATENDIDA SAA'!E190</f>
        <v>51.16427439496961</v>
      </c>
      <c r="J190" s="31">
        <f>F190/'POPULAÇÃO ATENDIDA SAA'!F190</f>
        <v>51.709991268616612</v>
      </c>
      <c r="K190" s="31">
        <f>G190/'POPULAÇÃO ATENDIDA SAA'!G190</f>
        <v>52.450456028668079</v>
      </c>
      <c r="M190" s="31">
        <f>$K190*'POPULAÇÃO ATENDIDA SAA'!X190</f>
        <v>246752.97824232079</v>
      </c>
      <c r="N190" s="31">
        <f>$K190*'POPULAÇÃO ATENDIDA SAA'!Y190</f>
        <v>249304.87691979524</v>
      </c>
      <c r="O190" s="31">
        <f>$K190*'POPULAÇÃO ATENDIDA SAA'!Z190</f>
        <v>251752.61646757682</v>
      </c>
      <c r="P190" s="31">
        <f>$K190*'POPULAÇÃO ATENDIDA SAA'!AA190</f>
        <v>254148.27645051203</v>
      </c>
    </row>
    <row r="191" spans="2:16" x14ac:dyDescent="0.25">
      <c r="B191" t="s">
        <v>411</v>
      </c>
      <c r="C191" s="14" t="s">
        <v>464</v>
      </c>
      <c r="D191" s="14" t="s">
        <v>460</v>
      </c>
      <c r="E191" s="5">
        <v>2164849</v>
      </c>
      <c r="F191" s="5">
        <v>2233933</v>
      </c>
      <c r="G191" s="5">
        <v>2264326</v>
      </c>
      <c r="I191" s="31">
        <f>E191/'POPULAÇÃO ATENDIDA SAA'!E191</f>
        <v>56.789052594422913</v>
      </c>
      <c r="J191" s="31">
        <f>F191/'POPULAÇÃO ATENDIDA SAA'!F191</f>
        <v>58.327149834686139</v>
      </c>
      <c r="K191" s="31">
        <f>G191/'POPULAÇÃO ATENDIDA SAA'!G191</f>
        <v>58.844132287886708</v>
      </c>
      <c r="M191" s="31">
        <f>$K191*'POPULAÇÃO ATENDIDA SAA'!X191</f>
        <v>2288657.7349397596</v>
      </c>
      <c r="N191" s="31">
        <f>$K191*'POPULAÇÃO ATENDIDA SAA'!Y191</f>
        <v>2312195.4272474521</v>
      </c>
      <c r="O191" s="31">
        <f>$K191*'POPULAÇÃO ATENDIDA SAA'!Z191</f>
        <v>2334995.7942539393</v>
      </c>
      <c r="P191" s="31">
        <f>$K191*'POPULAÇÃO ATENDIDA SAA'!AA191</f>
        <v>2357002.1186283603</v>
      </c>
    </row>
    <row r="192" spans="2:16" x14ac:dyDescent="0.25">
      <c r="B192" t="s">
        <v>412</v>
      </c>
      <c r="C192" s="14" t="s">
        <v>465</v>
      </c>
      <c r="D192" s="14" t="s">
        <v>458</v>
      </c>
      <c r="E192" s="5">
        <v>131778</v>
      </c>
      <c r="F192" s="5">
        <v>137877</v>
      </c>
      <c r="G192" s="5">
        <v>146830</v>
      </c>
      <c r="I192" s="31">
        <f>E192/'POPULAÇÃO ATENDIDA SAA'!E192</f>
        <v>90.947758629626023</v>
      </c>
      <c r="J192" s="31">
        <f>F192/'POPULAÇÃO ATENDIDA SAA'!F192</f>
        <v>94.910274178123359</v>
      </c>
      <c r="K192" s="31">
        <f>G192/'POPULAÇÃO ATENDIDA SAA'!G192</f>
        <v>100.81113035072083</v>
      </c>
      <c r="M192" s="31">
        <f>$K192*'POPULAÇÃO ATENDIDA SAA'!X192</f>
        <v>148464.64963981663</v>
      </c>
      <c r="N192" s="31">
        <f>$K192*'POPULAÇÃO ATENDIDA SAA'!Y192</f>
        <v>149906.98755730191</v>
      </c>
      <c r="O192" s="31">
        <f>$K192*'POPULAÇÃO ATENDIDA SAA'!Z192</f>
        <v>151445.48133595288</v>
      </c>
      <c r="P192" s="31">
        <f>$K192*'POPULAÇÃO ATENDIDA SAA'!AA192</f>
        <v>152791.66339227246</v>
      </c>
    </row>
    <row r="193" spans="2:16" x14ac:dyDescent="0.25">
      <c r="B193" t="s">
        <v>413</v>
      </c>
      <c r="C193" s="14" t="s">
        <v>464</v>
      </c>
      <c r="D193" s="14" t="s">
        <v>460</v>
      </c>
      <c r="E193" s="5">
        <v>389213</v>
      </c>
      <c r="F193" s="5">
        <v>406062</v>
      </c>
      <c r="G193" s="5">
        <v>391836</v>
      </c>
      <c r="I193" s="31">
        <f>E193/'POPULAÇÃO ATENDIDA SAA'!E193</f>
        <v>47.3354670716203</v>
      </c>
      <c r="J193" s="31">
        <f>F193/'POPULAÇÃO ATENDIDA SAA'!F193</f>
        <v>48.48759533387944</v>
      </c>
      <c r="K193" s="31">
        <f>G193/'POPULAÇÃO ATENDIDA SAA'!G193</f>
        <v>45.939006201969839</v>
      </c>
      <c r="M193" s="31">
        <f>$K193*'POPULAÇÃO ATENDIDA SAA'!X193</f>
        <v>396054.89716912649</v>
      </c>
      <c r="N193" s="31">
        <f>$K193*'POPULAÇÃO ATENDIDA SAA'!Y193</f>
        <v>400131.5843213161</v>
      </c>
      <c r="O193" s="31">
        <f>$K193*'POPULAÇÃO ATENDIDA SAA'!Z193</f>
        <v>404066.061456569</v>
      </c>
      <c r="P193" s="31">
        <f>$K193*'POPULAÇÃO ATENDIDA SAA'!AA193</f>
        <v>407858.32857488503</v>
      </c>
    </row>
    <row r="194" spans="2:16" x14ac:dyDescent="0.25">
      <c r="B194" t="s">
        <v>414</v>
      </c>
      <c r="C194" s="14" t="s">
        <v>465</v>
      </c>
      <c r="D194" s="14" t="s">
        <v>458</v>
      </c>
      <c r="E194" s="5">
        <v>123628</v>
      </c>
      <c r="F194" s="5">
        <v>135272</v>
      </c>
      <c r="G194" s="5">
        <v>139030</v>
      </c>
      <c r="I194" s="31">
        <f>E194/'POPULAÇÃO ATENDIDA SAA'!E194</f>
        <v>62.819105691056912</v>
      </c>
      <c r="J194" s="31">
        <f>F194/'POPULAÇÃO ATENDIDA SAA'!F194</f>
        <v>68.735772357723576</v>
      </c>
      <c r="K194" s="31">
        <f>G194/'POPULAÇÃO ATENDIDA SAA'!G194</f>
        <v>70.645325203252028</v>
      </c>
      <c r="M194" s="31">
        <f>$K194*'POPULAÇÃO ATENDIDA SAA'!X194</f>
        <v>140559.99521531098</v>
      </c>
      <c r="N194" s="31">
        <f>$K194*'POPULAÇÃO ATENDIDA SAA'!Y194</f>
        <v>141956.94736842104</v>
      </c>
      <c r="O194" s="31">
        <f>$K194*'POPULAÇÃO ATENDIDA SAA'!Z194</f>
        <v>143353.8995215311</v>
      </c>
      <c r="P194" s="31">
        <f>$K194*'POPULAÇÃO ATENDIDA SAA'!AA194</f>
        <v>144750.85167464116</v>
      </c>
    </row>
    <row r="195" spans="2:16" x14ac:dyDescent="0.25">
      <c r="B195" t="s">
        <v>415</v>
      </c>
      <c r="C195" s="14" t="s">
        <v>463</v>
      </c>
      <c r="D195" s="14" t="s">
        <v>459</v>
      </c>
      <c r="E195" s="5">
        <v>151368</v>
      </c>
      <c r="F195" s="5">
        <v>156653</v>
      </c>
      <c r="G195" s="5">
        <v>164561</v>
      </c>
      <c r="I195" s="31">
        <f>E195/'POPULAÇÃO ATENDIDA SAA'!E195</f>
        <v>48.608863198458572</v>
      </c>
      <c r="J195" s="31">
        <f>F195/'POPULAÇÃO ATENDIDA SAA'!F195</f>
        <v>50.306037251123954</v>
      </c>
      <c r="K195" s="31">
        <f>G195/'POPULAÇÃO ATENDIDA SAA'!G195</f>
        <v>52.84553628773282</v>
      </c>
      <c r="M195" s="31">
        <f>$K195*'POPULAÇÃO ATENDIDA SAA'!X195</f>
        <v>166352.41094647718</v>
      </c>
      <c r="N195" s="31">
        <f>$K195*'POPULAÇÃO ATENDIDA SAA'!Y195</f>
        <v>168044.29906259451</v>
      </c>
      <c r="O195" s="31">
        <f>$K195*'POPULAÇÃO ATENDIDA SAA'!Z195</f>
        <v>169736.18717871181</v>
      </c>
      <c r="P195" s="31">
        <f>$K195*'POPULAÇÃO ATENDIDA SAA'!AA195</f>
        <v>171328.55246446931</v>
      </c>
    </row>
    <row r="196" spans="2:16" x14ac:dyDescent="0.25">
      <c r="B196" t="s">
        <v>416</v>
      </c>
      <c r="C196" s="14" t="s">
        <v>463</v>
      </c>
      <c r="D196" s="14" t="s">
        <v>458</v>
      </c>
      <c r="E196" s="5">
        <v>293380</v>
      </c>
      <c r="F196" s="5">
        <v>323113</v>
      </c>
      <c r="G196" s="5">
        <v>326410</v>
      </c>
      <c r="I196" s="31">
        <f>E196/'POPULAÇÃO ATENDIDA SAA'!E196</f>
        <v>45.07635539428982</v>
      </c>
      <c r="J196" s="31">
        <f>F196/'POPULAÇÃO ATENDIDA SAA'!F196</f>
        <v>47.913908502500739</v>
      </c>
      <c r="K196" s="31">
        <f>G196/'POPULAÇÃO ATENDIDA SAA'!G196</f>
        <v>46.692541323921873</v>
      </c>
      <c r="M196" s="31">
        <f>$K196*'POPULAÇÃO ATENDIDA SAA'!X196</f>
        <v>329883.7988319273</v>
      </c>
      <c r="N196" s="31">
        <f>$K196*'POPULAÇÃO ATENDIDA SAA'!Y196</f>
        <v>333272.87086307595</v>
      </c>
      <c r="O196" s="31">
        <f>$K196*'POPULAÇÃO ATENDIDA SAA'!Z196</f>
        <v>336577.21609344578</v>
      </c>
      <c r="P196" s="31">
        <f>$K196*'POPULAÇÃO ATENDIDA SAA'!AA196</f>
        <v>339754.47112264764</v>
      </c>
    </row>
    <row r="197" spans="2:16" x14ac:dyDescent="0.25">
      <c r="B197" t="s">
        <v>211</v>
      </c>
      <c r="C197" s="14" t="s">
        <v>464</v>
      </c>
      <c r="D197" s="14" t="s">
        <v>460</v>
      </c>
      <c r="E197" s="5">
        <v>210356</v>
      </c>
      <c r="F197" s="5">
        <v>222835</v>
      </c>
      <c r="G197" s="5">
        <v>230379</v>
      </c>
      <c r="I197" s="31">
        <f>E197/'POPULAÇÃO ATENDIDA SAA'!E197</f>
        <v>55.109052950102438</v>
      </c>
      <c r="J197" s="31">
        <f>F197/'POPULAÇÃO ATENDIDA SAA'!F197</f>
        <v>57.972493250634393</v>
      </c>
      <c r="K197" s="31">
        <f>G197/'POPULAÇÃO ATENDIDA SAA'!G197</f>
        <v>59.518501038723521</v>
      </c>
      <c r="M197" s="31">
        <f>$K197*'POPULAÇÃO ATENDIDA SAA'!X197</f>
        <v>232874.2889168766</v>
      </c>
      <c r="N197" s="31">
        <f>$K197*'POPULAÇÃO ATENDIDA SAA'!Y197</f>
        <v>235253.517884131</v>
      </c>
      <c r="O197" s="31">
        <f>$K197*'POPULAÇÃO ATENDIDA SAA'!Z197</f>
        <v>237574.71687657433</v>
      </c>
      <c r="P197" s="31">
        <f>$K197*'POPULAÇÃO ATENDIDA SAA'!AA197</f>
        <v>239837.88589420656</v>
      </c>
    </row>
    <row r="198" spans="2:16" x14ac:dyDescent="0.25">
      <c r="B198" t="s">
        <v>417</v>
      </c>
      <c r="C198" s="14" t="s">
        <v>463</v>
      </c>
      <c r="D198" s="14" t="s">
        <v>458</v>
      </c>
      <c r="E198" s="5">
        <v>349648</v>
      </c>
      <c r="F198" s="5">
        <v>382175</v>
      </c>
      <c r="G198" s="5">
        <v>400304</v>
      </c>
      <c r="I198" s="31">
        <f>E198/'POPULAÇÃO ATENDIDA SAA'!E198</f>
        <v>57.669321411365139</v>
      </c>
      <c r="J198" s="31">
        <f>F198/'POPULAÇÃO ATENDIDA SAA'!F198</f>
        <v>61.64108528697173</v>
      </c>
      <c r="K198" s="31">
        <f>G198/'POPULAÇÃO ATENDIDA SAA'!G198</f>
        <v>63.138192317832242</v>
      </c>
      <c r="M198" s="31">
        <f>$K198*'POPULAÇÃO ATENDIDA SAA'!X198</f>
        <v>404624.78379275987</v>
      </c>
      <c r="N198" s="31">
        <f>$K198*'POPULAÇÃO ATENDIDA SAA'!Y198</f>
        <v>408746.1467950847</v>
      </c>
      <c r="O198" s="31">
        <f>$K198*'POPULAÇÃO ATENDIDA SAA'!Z198</f>
        <v>412801.03620059788</v>
      </c>
      <c r="P198" s="31">
        <f>$K198*'POPULAÇÃO ATENDIDA SAA'!AA198</f>
        <v>416656.50481567596</v>
      </c>
    </row>
    <row r="199" spans="2:16" x14ac:dyDescent="0.25">
      <c r="B199" t="s">
        <v>418</v>
      </c>
      <c r="C199" s="14" t="s">
        <v>463</v>
      </c>
      <c r="D199" s="14" t="s">
        <v>459</v>
      </c>
      <c r="E199" s="5">
        <v>2565590</v>
      </c>
      <c r="F199" s="5">
        <v>2608490</v>
      </c>
      <c r="G199" s="5">
        <v>2749107</v>
      </c>
      <c r="I199" s="31">
        <f>E199/'POPULAÇÃO ATENDIDA SAA'!E199</f>
        <v>36.53761547007074</v>
      </c>
      <c r="J199" s="31">
        <f>F199/'POPULAÇÃO ATENDIDA SAA'!F199</f>
        <v>36.664599193272558</v>
      </c>
      <c r="K199" s="31">
        <f>G199/'POPULAÇÃO ATENDIDA SAA'!G199</f>
        <v>38.137676319679969</v>
      </c>
      <c r="M199" s="31">
        <f>$K199*'POPULAÇÃO ATENDIDA SAA'!X199</f>
        <v>2778590.6099326387</v>
      </c>
      <c r="N199" s="31">
        <f>$K199*'POPULAÇÃO ATENDIDA SAA'!Y199</f>
        <v>2807192.3953809463</v>
      </c>
      <c r="O199" s="31">
        <f>$K199*'POPULAÇÃO ATENDIDA SAA'!Z199</f>
        <v>2834874.0161499516</v>
      </c>
      <c r="P199" s="31">
        <f>$K199*'POPULAÇÃO ATENDIDA SAA'!AA199</f>
        <v>2861597.1320446837</v>
      </c>
    </row>
    <row r="200" spans="2:16" x14ac:dyDescent="0.25">
      <c r="B200" t="s">
        <v>419</v>
      </c>
      <c r="C200" s="14" t="s">
        <v>463</v>
      </c>
      <c r="D200" s="14" t="s">
        <v>459</v>
      </c>
      <c r="E200" s="5">
        <v>285524</v>
      </c>
      <c r="F200" s="5">
        <v>295622</v>
      </c>
      <c r="G200" s="5">
        <v>315562</v>
      </c>
      <c r="I200" s="31">
        <f>E200/'POPULAÇÃO ATENDIDA SAA'!E200</f>
        <v>41.362567493545228</v>
      </c>
      <c r="J200" s="31">
        <f>F200/'POPULAÇÃO ATENDIDA SAA'!F200</f>
        <v>42.359464985894817</v>
      </c>
      <c r="K200" s="31">
        <f>G200/'POPULAÇÃO ATENDIDA SAA'!G200</f>
        <v>44.724681686964736</v>
      </c>
      <c r="M200" s="31">
        <f>$K200*'POPULAÇÃO ATENDIDA SAA'!X200</f>
        <v>318942.2272022551</v>
      </c>
      <c r="N200" s="31">
        <f>$K200*'POPULAÇÃO ATENDIDA SAA'!Y200</f>
        <v>322233.50105708244</v>
      </c>
      <c r="O200" s="31">
        <f>$K200*'POPULAÇÃO ATENDIDA SAA'!Z200</f>
        <v>325391.34489076812</v>
      </c>
      <c r="P200" s="31">
        <f>$K200*'POPULAÇÃO ATENDIDA SAA'!AA200</f>
        <v>328460.23537702608</v>
      </c>
    </row>
    <row r="201" spans="2:16" x14ac:dyDescent="0.25">
      <c r="B201" t="s">
        <v>420</v>
      </c>
      <c r="C201" s="14" t="s">
        <v>465</v>
      </c>
      <c r="D201" s="14" t="s">
        <v>458</v>
      </c>
      <c r="E201" s="5">
        <v>267240</v>
      </c>
      <c r="F201" s="5">
        <v>277530</v>
      </c>
      <c r="G201" s="5">
        <v>294994</v>
      </c>
      <c r="I201" s="31">
        <f>E201/'POPULAÇÃO ATENDIDA SAA'!E201</f>
        <v>56.87305822314427</v>
      </c>
      <c r="J201" s="31">
        <f>F201/'POPULAÇÃO ATENDIDA SAA'!F201</f>
        <v>58.95093212696441</v>
      </c>
      <c r="K201" s="31">
        <f>G201/'POPULAÇÃO ATENDIDA SAA'!G201</f>
        <v>62.54168116815142</v>
      </c>
      <c r="M201" s="31">
        <f>$K201*'POPULAÇÃO ATENDIDA SAA'!X201</f>
        <v>298204.33373639657</v>
      </c>
      <c r="N201" s="31">
        <f>$K201*'POPULAÇÃO ATENDIDA SAA'!Y201</f>
        <v>301236.31559854897</v>
      </c>
      <c r="O201" s="31">
        <f>$K201*'POPULAÇÃO ATENDIDA SAA'!Z201</f>
        <v>304208.84683595324</v>
      </c>
      <c r="P201" s="31">
        <f>$K201*'POPULAÇÃO ATENDIDA SAA'!AA201</f>
        <v>307121.92744860949</v>
      </c>
    </row>
    <row r="202" spans="2:16" x14ac:dyDescent="0.25">
      <c r="B202" t="s">
        <v>422</v>
      </c>
      <c r="C202" s="14" t="s">
        <v>463</v>
      </c>
      <c r="D202" s="14" t="s">
        <v>459</v>
      </c>
      <c r="E202" s="5">
        <v>416749</v>
      </c>
      <c r="F202" s="5">
        <v>435723</v>
      </c>
      <c r="G202" s="5">
        <v>452581</v>
      </c>
      <c r="I202" s="31">
        <f>E202/'POPULAÇÃO ATENDIDA SAA'!E202</f>
        <v>43.494406736329694</v>
      </c>
      <c r="J202" s="31">
        <f>F202/'POPULAÇÃO ATENDIDA SAA'!F202</f>
        <v>44.456590487036699</v>
      </c>
      <c r="K202" s="31">
        <f>G202/'POPULAÇÃO ATENDIDA SAA'!G202</f>
        <v>45.142832292025545</v>
      </c>
      <c r="M202" s="31">
        <f>$K202*'POPULAÇÃO ATENDIDA SAA'!X202</f>
        <v>457435.69155536866</v>
      </c>
      <c r="N202" s="31">
        <f>$K202*'POPULAÇÃO ATENDIDA SAA'!Y202</f>
        <v>462147.59806499118</v>
      </c>
      <c r="O202" s="31">
        <f>$K202*'POPULAÇÃO ATENDIDA SAA'!Z202</f>
        <v>466669.12451361876</v>
      </c>
      <c r="P202" s="31">
        <f>$K202*'POPULAÇÃO ATENDIDA SAA'!AA202</f>
        <v>471095.46093174891</v>
      </c>
    </row>
    <row r="203" spans="2:16" x14ac:dyDescent="0.25">
      <c r="B203" t="s">
        <v>423</v>
      </c>
      <c r="C203" s="14" t="s">
        <v>464</v>
      </c>
      <c r="D203" s="14" t="s">
        <v>460</v>
      </c>
      <c r="E203" s="5">
        <v>79272</v>
      </c>
      <c r="F203" s="5">
        <v>86228</v>
      </c>
      <c r="G203" s="5">
        <v>85944</v>
      </c>
      <c r="I203" s="31">
        <f>E203/'POPULAÇÃO ATENDIDA SAA'!E203</f>
        <v>67.9280205655527</v>
      </c>
      <c r="J203" s="31">
        <f>F203/'POPULAÇÃO ATENDIDA SAA'!F203</f>
        <v>73.888603256212505</v>
      </c>
      <c r="K203" s="31">
        <f>G203/'POPULAÇÃO ATENDIDA SAA'!G203</f>
        <v>73.645244215938305</v>
      </c>
      <c r="M203" s="31">
        <f>$K203*'POPULAÇÃO ATENDIDA SAA'!X203</f>
        <v>86915.118644067785</v>
      </c>
      <c r="N203" s="31">
        <f>$K203*'POPULAÇÃO ATENDIDA SAA'!Y203</f>
        <v>87816.871670702181</v>
      </c>
      <c r="O203" s="31">
        <f>$K203*'POPULAÇÃO ATENDIDA SAA'!Z203</f>
        <v>88649.25907990316</v>
      </c>
      <c r="P203" s="31">
        <f>$K203*'POPULAÇÃO ATENDIDA SAA'!AA203</f>
        <v>89481.646489104125</v>
      </c>
    </row>
    <row r="204" spans="2:16" x14ac:dyDescent="0.25">
      <c r="B204" t="s">
        <v>424</v>
      </c>
      <c r="C204" s="14" t="s">
        <v>463</v>
      </c>
      <c r="D204" s="14" t="s">
        <v>460</v>
      </c>
      <c r="E204" s="5">
        <v>1821137</v>
      </c>
      <c r="F204" s="5">
        <v>1951494</v>
      </c>
      <c r="G204" s="5">
        <v>1985842</v>
      </c>
      <c r="I204" s="31">
        <f>E204/'POPULAÇÃO ATENDIDA SAA'!E204</f>
        <v>58.094993953901742</v>
      </c>
      <c r="J204" s="31">
        <f>F204/'POPULAÇÃO ATENDIDA SAA'!F204</f>
        <v>61.673701214147009</v>
      </c>
      <c r="K204" s="31">
        <f>G204/'POPULAÇÃO ATENDIDA SAA'!G204</f>
        <v>62.174769518091637</v>
      </c>
      <c r="M204" s="31">
        <f>$K204*'POPULAÇÃO ATENDIDA SAA'!X204</f>
        <v>2007127.2033730773</v>
      </c>
      <c r="N204" s="31">
        <f>$K204*'POPULAÇÃO ATENDIDA SAA'!Y204</f>
        <v>2027799.0003088901</v>
      </c>
      <c r="O204" s="31">
        <f>$K204*'POPULAÇÃO ATENDIDA SAA'!Z204</f>
        <v>2047734.7095199858</v>
      </c>
      <c r="P204" s="31">
        <f>$K204*'POPULAÇÃO ATENDIDA SAA'!AA204</f>
        <v>2067057.0122938168</v>
      </c>
    </row>
    <row r="205" spans="2:16" x14ac:dyDescent="0.25">
      <c r="B205" t="s">
        <v>425</v>
      </c>
      <c r="C205" s="14" t="s">
        <v>463</v>
      </c>
      <c r="D205" s="14" t="s">
        <v>458</v>
      </c>
      <c r="E205" s="5">
        <v>140449</v>
      </c>
      <c r="F205" s="5">
        <v>152865</v>
      </c>
      <c r="G205" s="5">
        <v>157102</v>
      </c>
      <c r="I205" s="31">
        <f>E205/'POPULAÇÃO ATENDIDA SAA'!E205</f>
        <v>37.612519678089171</v>
      </c>
      <c r="J205" s="31">
        <f>F205/'POPULAÇÃO ATENDIDA SAA'!F205</f>
        <v>38.19431118765381</v>
      </c>
      <c r="K205" s="31">
        <f>G205/'POPULAÇÃO ATENDIDA SAA'!G205</f>
        <v>38.349287996313045</v>
      </c>
      <c r="M205" s="31">
        <f>$K205*'POPULAÇÃO ATENDIDA SAA'!X205</f>
        <v>175672.98902102446</v>
      </c>
      <c r="N205" s="31">
        <f>$K205*'POPULAÇÃO ATENDIDA SAA'!Y205</f>
        <v>194524.97905300974</v>
      </c>
      <c r="O205" s="31">
        <f>$K205*'POPULAÇÃO ATENDIDA SAA'!Z205</f>
        <v>213636.67384870676</v>
      </c>
      <c r="P205" s="31">
        <f>$K205*'POPULAÇÃO ATENDIDA SAA'!AA205</f>
        <v>215663.75449991151</v>
      </c>
    </row>
    <row r="206" spans="2:16" x14ac:dyDescent="0.25">
      <c r="B206" t="s">
        <v>426</v>
      </c>
      <c r="C206" s="14" t="s">
        <v>465</v>
      </c>
      <c r="D206" s="14" t="s">
        <v>458</v>
      </c>
      <c r="E206" s="5">
        <v>928923</v>
      </c>
      <c r="F206" s="5">
        <v>959515</v>
      </c>
      <c r="G206" s="5">
        <v>971856</v>
      </c>
      <c r="I206" s="31">
        <f>E206/'POPULAÇÃO ATENDIDA SAA'!E206</f>
        <v>52.542481827052512</v>
      </c>
      <c r="J206" s="31">
        <f>F206/'POPULAÇÃO ATENDIDA SAA'!F206</f>
        <v>54.245722281440251</v>
      </c>
      <c r="K206" s="31">
        <f>G206/'POPULAÇÃO ATENDIDA SAA'!G206</f>
        <v>54.925111738299627</v>
      </c>
      <c r="M206" s="31">
        <f>$K206*'POPULAÇÃO ATENDIDA SAA'!X206</f>
        <v>982289.10012568091</v>
      </c>
      <c r="N206" s="31">
        <f>$K206*'POPULAÇÃO ATENDIDA SAA'!Y206</f>
        <v>992365.9480519481</v>
      </c>
      <c r="O206" s="31">
        <f>$K206*'POPULAÇÃO ATENDIDA SAA'!Z206</f>
        <v>1002137.4369501467</v>
      </c>
      <c r="P206" s="31">
        <f>$K206*'POPULAÇÃO ATENDIDA SAA'!AA206</f>
        <v>1011603.5668202764</v>
      </c>
    </row>
    <row r="207" spans="2:16" x14ac:dyDescent="0.25">
      <c r="B207" t="s">
        <v>427</v>
      </c>
      <c r="C207" s="14" t="s">
        <v>463</v>
      </c>
      <c r="D207" s="14" t="s">
        <v>459</v>
      </c>
      <c r="E207" s="5">
        <v>148086</v>
      </c>
      <c r="F207" s="5">
        <v>156442</v>
      </c>
      <c r="G207" s="5">
        <v>154365</v>
      </c>
      <c r="I207" s="31">
        <f>E207/'POPULAÇÃO ATENDIDA SAA'!E207</f>
        <v>63.991665863994434</v>
      </c>
      <c r="J207" s="31">
        <f>F207/'POPULAÇÃO ATENDIDA SAA'!F207</f>
        <v>67.199305850869607</v>
      </c>
      <c r="K207" s="31">
        <f>G207/'POPULAÇÃO ATENDIDA SAA'!G207</f>
        <v>65.911667477441597</v>
      </c>
      <c r="M207" s="31">
        <f>$K207*'POPULAÇÃO ATENDIDA SAA'!X207</f>
        <v>156027.58906379453</v>
      </c>
      <c r="N207" s="31">
        <f>$K207*'POPULAÇÃO ATENDIDA SAA'!Y207</f>
        <v>157626.23239436623</v>
      </c>
      <c r="O207" s="31">
        <f>$K207*'POPULAÇÃO ATENDIDA SAA'!Z207</f>
        <v>159160.92999171503</v>
      </c>
      <c r="P207" s="31">
        <f>$K207*'POPULAÇÃO ATENDIDA SAA'!AA207</f>
        <v>160695.62758906381</v>
      </c>
    </row>
    <row r="208" spans="2:16" x14ac:dyDescent="0.25">
      <c r="B208" t="s">
        <v>428</v>
      </c>
      <c r="C208" s="14" t="s">
        <v>463</v>
      </c>
      <c r="D208" s="14" t="s">
        <v>458</v>
      </c>
      <c r="E208" s="5">
        <v>72883</v>
      </c>
      <c r="F208" s="5">
        <v>77031</v>
      </c>
      <c r="G208" s="5">
        <v>80563</v>
      </c>
      <c r="I208" s="31">
        <f>E208/'POPULAÇÃO ATENDIDA SAA'!E208</f>
        <v>59.162418669228316</v>
      </c>
      <c r="J208" s="31">
        <f>F208/'POPULAÇÃO ATENDIDA SAA'!F208</f>
        <v>62.410958389129497</v>
      </c>
      <c r="K208" s="31">
        <f>G208/'POPULAÇÃO ATENDIDA SAA'!G208</f>
        <v>65.148821425206791</v>
      </c>
      <c r="M208" s="31">
        <f>$K208*'POPULAÇÃO ATENDIDA SAA'!X208</f>
        <v>81429.934665641806</v>
      </c>
      <c r="N208" s="31">
        <f>$K208*'POPULAÇÃO ATENDIDA SAA'!Y208</f>
        <v>82234.945426594932</v>
      </c>
      <c r="O208" s="31">
        <f>$K208*'POPULAÇÃO ATENDIDA SAA'!Z208</f>
        <v>83101.880092236737</v>
      </c>
      <c r="P208" s="31">
        <f>$K208*'POPULAÇÃO ATENDIDA SAA'!AA208</f>
        <v>83844.966948501155</v>
      </c>
    </row>
    <row r="209" spans="2:16" x14ac:dyDescent="0.25">
      <c r="B209" t="s">
        <v>429</v>
      </c>
      <c r="C209" s="14" t="s">
        <v>463</v>
      </c>
      <c r="D209" s="14" t="s">
        <v>460</v>
      </c>
      <c r="E209" s="5">
        <v>376423</v>
      </c>
      <c r="F209" s="5">
        <v>401117</v>
      </c>
      <c r="G209" s="5">
        <v>394192</v>
      </c>
      <c r="I209" s="31">
        <f>E209/'POPULAÇÃO ATENDIDA SAA'!E209</f>
        <v>57.063613992301399</v>
      </c>
      <c r="J209" s="31">
        <f>F209/'POPULAÇÃO ATENDIDA SAA'!F209</f>
        <v>60.169290697579882</v>
      </c>
      <c r="K209" s="31">
        <f>G209/'POPULAÇÃO ATENDIDA SAA'!G209</f>
        <v>58.510301643795827</v>
      </c>
      <c r="M209" s="31">
        <f>$K209*'POPULAÇÃO ATENDIDA SAA'!X209</f>
        <v>398431.24808485567</v>
      </c>
      <c r="N209" s="31">
        <f>$K209*'POPULAÇÃO ATENDIDA SAA'!Y209</f>
        <v>402554.3523865646</v>
      </c>
      <c r="O209" s="31">
        <f>$K209*'POPULAÇÃO ATENDIDA SAA'!Z209</f>
        <v>406503.24101355334</v>
      </c>
      <c r="P209" s="31">
        <f>$K209*'POPULAÇÃO ATENDIDA SAA'!AA209</f>
        <v>410335.9858573954</v>
      </c>
    </row>
    <row r="210" spans="2:16" x14ac:dyDescent="0.25">
      <c r="B210" t="s">
        <v>430</v>
      </c>
      <c r="C210" s="14" t="s">
        <v>463</v>
      </c>
      <c r="D210" s="14" t="s">
        <v>459</v>
      </c>
      <c r="E210" s="5">
        <v>825369</v>
      </c>
      <c r="F210" s="5">
        <v>862652</v>
      </c>
      <c r="G210" s="5">
        <v>885631</v>
      </c>
      <c r="I210" s="31">
        <f>E210/'POPULAÇÃO ATENDIDA SAA'!E210</f>
        <v>58.457958674676995</v>
      </c>
      <c r="J210" s="31">
        <f>F210/'POPULAÇÃO ATENDIDA SAA'!F210</f>
        <v>60.740214097545341</v>
      </c>
      <c r="K210" s="31">
        <f>G210/'POPULAÇÃO ATENDIDA SAA'!G210</f>
        <v>61.992433715916484</v>
      </c>
      <c r="M210" s="31">
        <f>$K210*'POPULAÇÃO ATENDIDA SAA'!X210</f>
        <v>895128.06108320889</v>
      </c>
      <c r="N210" s="31">
        <f>$K210*'POPULAÇÃO ATENDIDA SAA'!Y210</f>
        <v>904324.58225872123</v>
      </c>
      <c r="O210" s="31">
        <f>$K210*'POPULAÇÃO ATENDIDA SAA'!Z210</f>
        <v>913220.56352653715</v>
      </c>
      <c r="P210" s="31">
        <f>$K210*'POPULAÇÃO ATENDIDA SAA'!AA210</f>
        <v>921876.11286819598</v>
      </c>
    </row>
    <row r="211" spans="2:16" x14ac:dyDescent="0.25">
      <c r="B211" t="s">
        <v>431</v>
      </c>
      <c r="C211" s="14" t="s">
        <v>463</v>
      </c>
      <c r="D211" s="14" t="s">
        <v>459</v>
      </c>
      <c r="E211" s="5">
        <v>257501</v>
      </c>
      <c r="F211" s="5">
        <v>265236</v>
      </c>
      <c r="G211" s="5">
        <v>279854</v>
      </c>
      <c r="I211" s="31">
        <f>E211/'POPULAÇÃO ATENDIDA SAA'!E211</f>
        <v>44.082320666497452</v>
      </c>
      <c r="J211" s="31">
        <f>F211/'POPULAÇÃO ATENDIDA SAA'!F211</f>
        <v>45.221090634106126</v>
      </c>
      <c r="K211" s="31">
        <f>G211/'POPULAÇÃO ATENDIDA SAA'!G211</f>
        <v>47.51854279140256</v>
      </c>
      <c r="M211" s="31">
        <f>$K211*'POPULAÇÃO ATENDIDA SAA'!X211</f>
        <v>282821.94093653123</v>
      </c>
      <c r="N211" s="31">
        <f>$K211*'POPULAÇÃO ATENDIDA SAA'!Y211</f>
        <v>285744.22124326968</v>
      </c>
      <c r="O211" s="31">
        <f>$K211*'POPULAÇÃO ATENDIDA SAA'!Z211</f>
        <v>288575.18029042252</v>
      </c>
      <c r="P211" s="31">
        <f>$K211*'POPULAÇÃO ATENDIDA SAA'!AA211</f>
        <v>291269.15744819702</v>
      </c>
    </row>
    <row r="212" spans="2:16" x14ac:dyDescent="0.25">
      <c r="B212" t="s">
        <v>432</v>
      </c>
      <c r="C212" s="14" t="s">
        <v>463</v>
      </c>
      <c r="D212" s="14" t="s">
        <v>459</v>
      </c>
      <c r="E212" s="5">
        <v>47571</v>
      </c>
      <c r="F212" s="5">
        <v>48043</v>
      </c>
      <c r="G212" s="5">
        <v>50122</v>
      </c>
      <c r="I212" s="31">
        <f>E212/'POPULAÇÃO ATENDIDA SAA'!E212</f>
        <v>43.962874562610011</v>
      </c>
      <c r="J212" s="31">
        <f>F212/'POPULAÇÃO ATENDIDA SAA'!F212</f>
        <v>44.191376817606425</v>
      </c>
      <c r="K212" s="31">
        <f>G212/'POPULAÇÃO ATENDIDA SAA'!G212</f>
        <v>45.888026513651653</v>
      </c>
      <c r="M212" s="31">
        <f>$K212*'POPULAÇÃO ATENDIDA SAA'!X212</f>
        <v>50652.859664607247</v>
      </c>
      <c r="N212" s="31">
        <f>$K212*'POPULAÇÃO ATENDIDA SAA'!Y212</f>
        <v>51183.71932921448</v>
      </c>
      <c r="O212" s="31">
        <f>$K212*'POPULAÇÃO ATENDIDA SAA'!Z212</f>
        <v>51714.578993821713</v>
      </c>
      <c r="P212" s="31">
        <f>$K212*'POPULAÇÃO ATENDIDA SAA'!AA212</f>
        <v>52201.200353045017</v>
      </c>
    </row>
    <row r="213" spans="2:16" x14ac:dyDescent="0.25">
      <c r="B213" t="s">
        <v>433</v>
      </c>
      <c r="C213" s="14" t="s">
        <v>463</v>
      </c>
      <c r="D213" s="14" t="s">
        <v>458</v>
      </c>
      <c r="E213" s="5">
        <v>191114</v>
      </c>
      <c r="F213" s="5">
        <v>202553</v>
      </c>
      <c r="G213" s="5">
        <v>206659</v>
      </c>
      <c r="I213" s="31">
        <f>E213/'POPULAÇÃO ATENDIDA SAA'!E213</f>
        <v>64.894397283531404</v>
      </c>
      <c r="J213" s="31">
        <f>F213/'POPULAÇÃO ATENDIDA SAA'!F213</f>
        <v>68.778607809847202</v>
      </c>
      <c r="K213" s="31">
        <f>G213/'POPULAÇÃO ATENDIDA SAA'!G213</f>
        <v>70.172835314091685</v>
      </c>
      <c r="M213" s="31">
        <f>$K213*'POPULAÇÃO ATENDIDA SAA'!X213</f>
        <v>208905.29347826089</v>
      </c>
      <c r="N213" s="31">
        <f>$K213*'POPULAÇÃO ATENDIDA SAA'!Y213</f>
        <v>211019.45204603582</v>
      </c>
      <c r="O213" s="31">
        <f>$K213*'POPULAÇÃO ATENDIDA SAA'!Z213</f>
        <v>213133.61061381071</v>
      </c>
      <c r="P213" s="31">
        <f>$K213*'POPULAÇÃO ATENDIDA SAA'!AA213</f>
        <v>215115.63427109973</v>
      </c>
    </row>
    <row r="214" spans="2:16" x14ac:dyDescent="0.25">
      <c r="B214" t="s">
        <v>434</v>
      </c>
      <c r="C214" s="14" t="s">
        <v>463</v>
      </c>
      <c r="D214" s="14" t="s">
        <v>459</v>
      </c>
      <c r="E214" s="5">
        <v>110514</v>
      </c>
      <c r="F214" s="5">
        <v>130615</v>
      </c>
      <c r="G214" s="5">
        <v>123491</v>
      </c>
      <c r="I214" s="31">
        <f>E214/'POPULAÇÃO ATENDIDA SAA'!E214</f>
        <v>43.378067922626464</v>
      </c>
      <c r="J214" s="31">
        <f>F214/'POPULAÇÃO ATENDIDA SAA'!F214</f>
        <v>50.720172866806379</v>
      </c>
      <c r="K214" s="31">
        <f>G214/'POPULAÇÃO ATENDIDA SAA'!G214</f>
        <v>47.441427944299932</v>
      </c>
      <c r="M214" s="31">
        <f>$K214*'POPULAÇÃO ATENDIDA SAA'!X214</f>
        <v>124810.75114503817</v>
      </c>
      <c r="N214" s="31">
        <f>$K214*'POPULAÇÃO ATENDIDA SAA'!Y214</f>
        <v>126130.50229007634</v>
      </c>
      <c r="O214" s="31">
        <f>$K214*'POPULAÇÃO ATENDIDA SAA'!Z214</f>
        <v>127355.98549618323</v>
      </c>
      <c r="P214" s="31">
        <f>$K214*'POPULAÇÃO ATENDIDA SAA'!AA214</f>
        <v>128534.33473282444</v>
      </c>
    </row>
    <row r="215" spans="2:16" x14ac:dyDescent="0.25">
      <c r="B215" t="s">
        <v>435</v>
      </c>
      <c r="C215" s="14" t="s">
        <v>465</v>
      </c>
      <c r="D215" s="14" t="s">
        <v>458</v>
      </c>
      <c r="E215" s="5">
        <v>316595</v>
      </c>
      <c r="F215" s="5">
        <v>344480</v>
      </c>
      <c r="G215" s="5">
        <v>358785</v>
      </c>
      <c r="I215" s="31">
        <f>E215/'POPULAÇÃO ATENDIDA SAA'!E215</f>
        <v>43.270119146414395</v>
      </c>
      <c r="J215" s="31">
        <f>F215/'POPULAÇÃO ATENDIDA SAA'!F215</f>
        <v>46.335259978766587</v>
      </c>
      <c r="K215" s="31">
        <f>G215/'POPULAÇÃO ATENDIDA SAA'!G215</f>
        <v>47.494729625213054</v>
      </c>
      <c r="M215" s="31">
        <f>$K215*'POPULAÇÃO ATENDIDA SAA'!X215</f>
        <v>362611.13593412522</v>
      </c>
      <c r="N215" s="31">
        <f>$K215*'POPULAÇÃO ATENDIDA SAA'!Y215</f>
        <v>366340.40766738664</v>
      </c>
      <c r="O215" s="31">
        <f>$K215*'POPULAÇÃO ATENDIDA SAA'!Z215</f>
        <v>369972.81519978406</v>
      </c>
      <c r="P215" s="31">
        <f>$K215*'POPULAÇÃO ATENDIDA SAA'!AA215</f>
        <v>373459.92643088551</v>
      </c>
    </row>
    <row r="216" spans="2:16" x14ac:dyDescent="0.25">
      <c r="B216" t="s">
        <v>436</v>
      </c>
      <c r="C216" s="14" t="s">
        <v>463</v>
      </c>
      <c r="D216" s="14" t="s">
        <v>459</v>
      </c>
      <c r="E216" s="5">
        <v>230051</v>
      </c>
      <c r="F216" s="5">
        <v>239205</v>
      </c>
      <c r="G216" s="5">
        <v>238881</v>
      </c>
      <c r="I216" s="31">
        <f>E216/'POPULAÇÃO ATENDIDA SAA'!E216</f>
        <v>89.901585059074137</v>
      </c>
      <c r="J216" s="31">
        <f>F216/'POPULAÇÃO ATENDIDA SAA'!F216</f>
        <v>93.45083879555483</v>
      </c>
      <c r="K216" s="31">
        <f>G216/'POPULAÇÃO ATENDIDA SAA'!G216</f>
        <v>93.296272226509643</v>
      </c>
      <c r="M216" s="31">
        <f>$K216*'POPULAÇÃO ATENDIDA SAA'!X216</f>
        <v>241520.56906077344</v>
      </c>
      <c r="N216" s="31">
        <f>$K216*'POPULAÇÃO ATENDIDA SAA'!Y216</f>
        <v>243984.16685082871</v>
      </c>
      <c r="O216" s="31">
        <f>$K216*'POPULAÇÃO ATENDIDA SAA'!Z216</f>
        <v>246359.77900552488</v>
      </c>
      <c r="P216" s="31">
        <f>$K216*'POPULAÇÃO ATENDIDA SAA'!AA216</f>
        <v>248735.39116022101</v>
      </c>
    </row>
    <row r="217" spans="2:16" x14ac:dyDescent="0.25">
      <c r="B217" t="s">
        <v>437</v>
      </c>
      <c r="C217" s="14" t="s">
        <v>463</v>
      </c>
      <c r="D217" s="14" t="s">
        <v>458</v>
      </c>
      <c r="E217" s="5">
        <v>6459884</v>
      </c>
      <c r="F217" s="5">
        <v>6673328</v>
      </c>
      <c r="G217" s="5">
        <v>6997510</v>
      </c>
      <c r="I217" s="31">
        <f>E217/'POPULAÇÃO ATENDIDA SAA'!E217</f>
        <v>50.644351382166199</v>
      </c>
      <c r="J217" s="31">
        <f>F217/'POPULAÇÃO ATENDIDA SAA'!F217</f>
        <v>51.5073472827454</v>
      </c>
      <c r="K217" s="31">
        <f>G217/'POPULAÇÃO ATENDIDA SAA'!G217</f>
        <v>53.168909471163801</v>
      </c>
      <c r="M217" s="31">
        <f>$K217*'POPULAÇÃO ATENDIDA SAA'!X217</f>
        <v>7072610.421538651</v>
      </c>
      <c r="N217" s="31">
        <f>$K217*'POPULAÇÃO ATENDIDA SAA'!Y217</f>
        <v>7149847.3700117627</v>
      </c>
      <c r="O217" s="31">
        <f>$K217*'POPULAÇÃO ATENDIDA SAA'!Z217</f>
        <v>7220315.184682047</v>
      </c>
      <c r="P217" s="31">
        <f>$K217*'POPULAÇÃO ATENDIDA SAA'!AA217</f>
        <v>7288469.9336799467</v>
      </c>
    </row>
    <row r="218" spans="2:16" x14ac:dyDescent="0.25">
      <c r="B218" t="s">
        <v>438</v>
      </c>
      <c r="C218" s="14" t="s">
        <v>464</v>
      </c>
      <c r="D218" s="14" t="s">
        <v>460</v>
      </c>
      <c r="E218" s="5">
        <v>228164</v>
      </c>
      <c r="F218" s="5">
        <v>228643</v>
      </c>
      <c r="G218" s="5">
        <v>231654</v>
      </c>
      <c r="I218" s="31">
        <f>E218/'POPULAÇÃO ATENDIDA SAA'!E218</f>
        <v>58.89623128549303</v>
      </c>
      <c r="J218" s="31">
        <f>F218/'POPULAÇÃO ATENDIDA SAA'!F218</f>
        <v>59.019876097057306</v>
      </c>
      <c r="K218" s="31">
        <f>G218/'POPULAÇÃO ATENDIDA SAA'!G218</f>
        <v>59.797108931337121</v>
      </c>
      <c r="M218" s="31">
        <f>$K218*'POPULAÇÃO ATENDIDA SAA'!X218</f>
        <v>234130.98080194416</v>
      </c>
      <c r="N218" s="31">
        <f>$K218*'POPULAÇÃO ATENDIDA SAA'!Y218</f>
        <v>236551.66658566226</v>
      </c>
      <c r="O218" s="31">
        <f>$K218*'POPULAÇÃO ATENDIDA SAA'!Z218</f>
        <v>238859.76233292834</v>
      </c>
      <c r="P218" s="31">
        <f>$K218*'POPULAÇÃO ATENDIDA SAA'!AA218</f>
        <v>241111.56306196842</v>
      </c>
    </row>
    <row r="219" spans="2:16" x14ac:dyDescent="0.25">
      <c r="B219" t="s">
        <v>439</v>
      </c>
      <c r="C219" s="14" t="s">
        <v>464</v>
      </c>
      <c r="D219" s="14" t="s">
        <v>460</v>
      </c>
      <c r="E219" s="5">
        <v>245393</v>
      </c>
      <c r="F219" s="5">
        <v>265622</v>
      </c>
      <c r="G219" s="5">
        <v>271872</v>
      </c>
      <c r="I219" s="31">
        <f>E219/'POPULAÇÃO ATENDIDA SAA'!E219</f>
        <v>62.115664184736751</v>
      </c>
      <c r="J219" s="31">
        <f>F219/'POPULAÇÃO ATENDIDA SAA'!F219</f>
        <v>66.275186414712081</v>
      </c>
      <c r="K219" s="31">
        <f>G219/'POPULAÇÃO ATENDIDA SAA'!G219</f>
        <v>66.865077266754213</v>
      </c>
      <c r="M219" s="31">
        <f>$K219*'POPULAÇÃO ATENDIDA SAA'!X219</f>
        <v>274780.80716596171</v>
      </c>
      <c r="N219" s="31">
        <f>$K219*'POPULAÇÃO ATENDIDA SAA'!Y219</f>
        <v>277621.9676536452</v>
      </c>
      <c r="O219" s="31">
        <f>$K219*'POPULAÇÃO ATENDIDA SAA'!Z219</f>
        <v>280327.83478477236</v>
      </c>
      <c r="P219" s="31">
        <f>$K219*'POPULAÇÃO ATENDIDA SAA'!AA219</f>
        <v>282966.05523762136</v>
      </c>
    </row>
    <row r="220" spans="2:16" x14ac:dyDescent="0.25">
      <c r="B220" t="s">
        <v>440</v>
      </c>
      <c r="C220" s="14" t="s">
        <v>463</v>
      </c>
      <c r="D220" s="14" t="s">
        <v>458</v>
      </c>
      <c r="E220" s="5">
        <v>114056</v>
      </c>
      <c r="F220" s="5">
        <v>113083</v>
      </c>
      <c r="G220" s="5">
        <v>119425</v>
      </c>
      <c r="I220" s="31">
        <f>E220/'POPULAÇÃO ATENDIDA SAA'!E220</f>
        <v>77.221394719025056</v>
      </c>
      <c r="J220" s="31">
        <f>F220/'POPULAÇÃO ATENDIDA SAA'!F220</f>
        <v>76.562626946513205</v>
      </c>
      <c r="K220" s="31">
        <f>G220/'POPULAÇÃO ATENDIDA SAA'!G220</f>
        <v>80.856465809072446</v>
      </c>
      <c r="M220" s="31">
        <f>$K220*'POPULAÇÃO ATENDIDA SAA'!X220</f>
        <v>120718.96112173358</v>
      </c>
      <c r="N220" s="31">
        <f>$K220*'POPULAÇÃO ATENDIDA SAA'!Y220</f>
        <v>121936.80688336519</v>
      </c>
      <c r="O220" s="31">
        <f>$K220*'POPULAÇÃO ATENDIDA SAA'!Z220</f>
        <v>123078.53728489482</v>
      </c>
      <c r="P220" s="31">
        <f>$K220*'POPULAÇÃO ATENDIDA SAA'!AA220</f>
        <v>124296.38304652642</v>
      </c>
    </row>
    <row r="221" spans="2:16" x14ac:dyDescent="0.25">
      <c r="B221" t="s">
        <v>441</v>
      </c>
      <c r="C221" s="14" t="s">
        <v>463</v>
      </c>
      <c r="D221" s="14" t="s">
        <v>458</v>
      </c>
      <c r="E221" s="5">
        <v>2032405</v>
      </c>
      <c r="F221" s="5">
        <v>2157289</v>
      </c>
      <c r="G221" s="5">
        <v>2274287</v>
      </c>
      <c r="I221" s="31">
        <f>E221/'POPULAÇÃO ATENDIDA SAA'!E221</f>
        <v>52.843034312782265</v>
      </c>
      <c r="J221" s="31">
        <f>F221/'POPULAÇÃO ATENDIDA SAA'!F221</f>
        <v>55.678031819725135</v>
      </c>
      <c r="K221" s="31">
        <f>G221/'POPULAÇÃO ATENDIDA SAA'!G221</f>
        <v>58.266491539798231</v>
      </c>
      <c r="M221" s="31">
        <f>$K221*'POPULAÇÃO ATENDIDA SAA'!X221</f>
        <v>2298704.9774007057</v>
      </c>
      <c r="N221" s="31">
        <f>$K221*'POPULAÇÃO ATENDIDA SAA'!Y221</f>
        <v>2322326.0977300596</v>
      </c>
      <c r="O221" s="31">
        <f>$K221*'POPULAÇÃO ATENDIDA SAA'!Z221</f>
        <v>2345207.2793503013</v>
      </c>
      <c r="P221" s="31">
        <f>$K221*'POPULAÇÃO ATENDIDA SAA'!AA221</f>
        <v>2367348.522261431</v>
      </c>
    </row>
    <row r="222" spans="2:16" x14ac:dyDescent="0.25">
      <c r="B222" t="s">
        <v>442</v>
      </c>
      <c r="C222" s="14" t="s">
        <v>465</v>
      </c>
      <c r="D222" s="14" t="s">
        <v>458</v>
      </c>
      <c r="E222" s="5">
        <v>689078</v>
      </c>
      <c r="F222" s="5">
        <v>719998</v>
      </c>
      <c r="G222" s="5">
        <v>748513</v>
      </c>
      <c r="I222" s="31">
        <f>E222/'POPULAÇÃO ATENDIDA SAA'!E222</f>
        <v>59.196768954206171</v>
      </c>
      <c r="J222" s="31">
        <f>F222/'POPULAÇÃO ATENDIDA SAA'!F222</f>
        <v>61.846835474178945</v>
      </c>
      <c r="K222" s="31">
        <f>G222/'POPULAÇÃO ATENDIDA SAA'!G222</f>
        <v>64.289806025520761</v>
      </c>
      <c r="M222" s="31">
        <f>$K222*'POPULAÇÃO ATENDIDA SAA'!X222</f>
        <v>756568.03916174441</v>
      </c>
      <c r="N222" s="31">
        <f>$K222*'POPULAÇÃO ATENDIDA SAA'!Y222</f>
        <v>764441.38571081799</v>
      </c>
      <c r="O222" s="31">
        <f>$K222*'POPULAÇÃO ATENDIDA SAA'!Z222</f>
        <v>771890.78283032612</v>
      </c>
      <c r="P222" s="31">
        <f>$K222*'POPULAÇÃO ATENDIDA SAA'!AA222</f>
        <v>779219.05154138687</v>
      </c>
    </row>
    <row r="223" spans="2:16" x14ac:dyDescent="0.25">
      <c r="B223" t="s">
        <v>443</v>
      </c>
      <c r="C223" s="14" t="s">
        <v>463</v>
      </c>
      <c r="D223" s="14" t="s">
        <v>459</v>
      </c>
      <c r="E223" s="5">
        <v>167343</v>
      </c>
      <c r="F223" s="5">
        <v>167689</v>
      </c>
      <c r="G223" s="5">
        <v>169027</v>
      </c>
      <c r="I223" s="31">
        <f>E223/'POPULAÇÃO ATENDIDA SAA'!E223</f>
        <v>74.940886699507388</v>
      </c>
      <c r="J223" s="31">
        <f>F223/'POPULAÇÃO ATENDIDA SAA'!F223</f>
        <v>75.095835199283471</v>
      </c>
      <c r="K223" s="31">
        <f>G223/'POPULAÇÃO ATENDIDA SAA'!G223</f>
        <v>75.695029108822212</v>
      </c>
      <c r="M223" s="31">
        <f>$K223*'POPULAÇÃO ATENDIDA SAA'!X223</f>
        <v>170808.4818718381</v>
      </c>
      <c r="N223" s="31">
        <f>$K223*'POPULAÇÃO ATENDIDA SAA'!Y223</f>
        <v>172589.96374367623</v>
      </c>
      <c r="O223" s="31">
        <f>$K223*'POPULAÇÃO ATENDIDA SAA'!Z223</f>
        <v>174300.18634064082</v>
      </c>
      <c r="P223" s="31">
        <f>$K223*'POPULAÇÃO ATENDIDA SAA'!AA223</f>
        <v>175939.14966273188</v>
      </c>
    </row>
    <row r="224" spans="2:16" x14ac:dyDescent="0.25">
      <c r="B224" t="s">
        <v>444</v>
      </c>
      <c r="C224" s="14" t="s">
        <v>463</v>
      </c>
      <c r="D224" s="14" t="s">
        <v>459</v>
      </c>
      <c r="E224" s="5">
        <v>8846058</v>
      </c>
      <c r="F224" s="5">
        <v>9543048</v>
      </c>
      <c r="G224" s="5">
        <v>10029165</v>
      </c>
      <c r="I224" s="31">
        <f>E224/'POPULAÇÃO ATENDIDA SAA'!E224</f>
        <v>48.935849033123297</v>
      </c>
      <c r="J224" s="31">
        <f>F224/'POPULAÇÃO ATENDIDA SAA'!F224</f>
        <v>51.771653276432346</v>
      </c>
      <c r="K224" s="31">
        <f>G224/'POPULAÇÃO ATENDIDA SAA'!G224</f>
        <v>53.357722364438068</v>
      </c>
      <c r="M224" s="31">
        <f>$K224*'POPULAÇÃO ATENDIDA SAA'!X224</f>
        <v>10136776.205821607</v>
      </c>
      <c r="N224" s="31">
        <f>$K224*'POPULAÇÃO ATENDIDA SAA'!Y224</f>
        <v>10241064.368745996</v>
      </c>
      <c r="O224" s="31">
        <f>$K224*'POPULAÇÃO ATENDIDA SAA'!Z224</f>
        <v>10342029.488773165</v>
      </c>
      <c r="P224" s="31">
        <f>$K224*'POPULAÇÃO ATENDIDA SAA'!AA224</f>
        <v>10439616.181854829</v>
      </c>
    </row>
    <row r="225" spans="2:16" x14ac:dyDescent="0.25">
      <c r="B225" t="s">
        <v>445</v>
      </c>
      <c r="C225" s="14" t="s">
        <v>463</v>
      </c>
      <c r="D225" s="14" t="s">
        <v>460</v>
      </c>
      <c r="E225" s="5">
        <v>140212</v>
      </c>
      <c r="F225" s="5">
        <v>148985</v>
      </c>
      <c r="G225" s="5">
        <v>152923</v>
      </c>
      <c r="I225" s="31">
        <f>E225/'POPULAÇÃO ATENDIDA SAA'!E225</f>
        <v>57.934847385938546</v>
      </c>
      <c r="J225" s="31">
        <f>F225/'POPULAÇÃO ATENDIDA SAA'!F225</f>
        <v>61.338983675394353</v>
      </c>
      <c r="K225" s="31">
        <f>G225/'POPULAÇÃO ATENDIDA SAA'!G225</f>
        <v>62.73446247954206</v>
      </c>
      <c r="M225" s="31">
        <f>$K225*'POPULAÇÃO ATENDIDA SAA'!X225</f>
        <v>154546.64176169876</v>
      </c>
      <c r="N225" s="31">
        <f>$K225*'POPULAÇÃO ATENDIDA SAA'!Y225</f>
        <v>156170.28352339752</v>
      </c>
      <c r="O225" s="31">
        <f>$K225*'POPULAÇÃO ATENDIDA SAA'!Z225</f>
        <v>157673.6555249705</v>
      </c>
      <c r="P225" s="31">
        <f>$K225*'POPULAÇÃO ATENDIDA SAA'!AA225</f>
        <v>159177.02752654345</v>
      </c>
    </row>
    <row r="226" spans="2:16" x14ac:dyDescent="0.25">
      <c r="B226" t="s">
        <v>446</v>
      </c>
      <c r="C226" s="14" t="s">
        <v>463</v>
      </c>
      <c r="D226" s="14" t="s">
        <v>459</v>
      </c>
      <c r="E226" s="5">
        <v>630546</v>
      </c>
      <c r="F226" s="5">
        <v>629629</v>
      </c>
      <c r="G226" s="5">
        <v>648969</v>
      </c>
      <c r="I226" s="31">
        <f>E226/'POPULAÇÃO ATENDIDA SAA'!E226</f>
        <v>59.995701176790966</v>
      </c>
      <c r="J226" s="31">
        <f>F226/'POPULAÇÃO ATENDIDA SAA'!F226</f>
        <v>59.432985966551151</v>
      </c>
      <c r="K226" s="31">
        <f>G226/'POPULAÇÃO ATENDIDA SAA'!G226</f>
        <v>60.772380055507405</v>
      </c>
      <c r="M226" s="31">
        <f>$K226*'POPULAÇÃO ATENDIDA SAA'!X226</f>
        <v>655935.63666391408</v>
      </c>
      <c r="N226" s="31">
        <f>$K226*'POPULAÇÃO ATENDIDA SAA'!Y226</f>
        <v>662664.09771538677</v>
      </c>
      <c r="O226" s="31">
        <f>$K226*'POPULAÇÃO ATENDIDA SAA'!Z226</f>
        <v>669213.92705752829</v>
      </c>
      <c r="P226" s="31">
        <f>$K226*'POPULAÇÃO ATENDIDA SAA'!AA226</f>
        <v>675525.58078722819</v>
      </c>
    </row>
    <row r="227" spans="2:16" x14ac:dyDescent="0.25">
      <c r="B227" t="s">
        <v>447</v>
      </c>
      <c r="C227" s="14" t="s">
        <v>463</v>
      </c>
      <c r="D227" s="14" t="s">
        <v>459</v>
      </c>
      <c r="E227" s="5">
        <v>177055</v>
      </c>
      <c r="F227" s="5">
        <v>178538</v>
      </c>
      <c r="G227" s="5">
        <v>183478</v>
      </c>
      <c r="I227" s="31">
        <f>E227/'POPULAÇÃO ATENDIDA SAA'!E227</f>
        <v>37.615368952902685</v>
      </c>
      <c r="J227" s="31">
        <f>F227/'POPULAÇÃO ATENDIDA SAA'!F227</f>
        <v>37.271002259248426</v>
      </c>
      <c r="K227" s="31">
        <f>G227/'POPULAÇÃO ATENDIDA SAA'!G227</f>
        <v>37.442998189133363</v>
      </c>
      <c r="M227" s="31">
        <f>$K227*'POPULAÇÃO ATENDIDA SAA'!X227</f>
        <v>185459.8977980889</v>
      </c>
      <c r="N227" s="31">
        <f>$K227*'POPULAÇÃO ATENDIDA SAA'!Y227</f>
        <v>187365.56875778976</v>
      </c>
      <c r="O227" s="31">
        <f>$K227*'POPULAÇÃO ATENDIDA SAA'!Z227</f>
        <v>189195.01287910258</v>
      </c>
      <c r="P227" s="31">
        <f>$K227*'POPULAÇÃO ATENDIDA SAA'!AA227</f>
        <v>190986.34358122139</v>
      </c>
    </row>
    <row r="228" spans="2:16" x14ac:dyDescent="0.25">
      <c r="B228" t="s">
        <v>448</v>
      </c>
      <c r="C228" s="14" t="s">
        <v>463</v>
      </c>
      <c r="D228" s="14" t="s">
        <v>458</v>
      </c>
      <c r="E228" s="5">
        <v>108968</v>
      </c>
      <c r="F228" s="5">
        <v>112865</v>
      </c>
      <c r="G228" s="5">
        <v>116576</v>
      </c>
      <c r="I228" s="31">
        <f>E228/'POPULAÇÃO ATENDIDA SAA'!E228</f>
        <v>61.550248591991739</v>
      </c>
      <c r="J228" s="31">
        <f>F228/'POPULAÇÃO ATENDIDA SAA'!F228</f>
        <v>63.132757451905633</v>
      </c>
      <c r="K228" s="31">
        <f>G228/'POPULAÇÃO ATENDIDA SAA'!G228</f>
        <v>64.575718320114007</v>
      </c>
      <c r="M228" s="31">
        <f>$K228*'POPULAÇÃO ATENDIDA SAA'!X228</f>
        <v>117852.84556407448</v>
      </c>
      <c r="N228" s="31">
        <f>$K228*'POPULAÇÃO ATENDIDA SAA'!Y228</f>
        <v>119065.84884994521</v>
      </c>
      <c r="O228" s="31">
        <f>$K228*'POPULAÇÃO ATENDIDA SAA'!Z228</f>
        <v>120215.00985761224</v>
      </c>
      <c r="P228" s="31">
        <f>$K228*'POPULAÇÃO ATENDIDA SAA'!AA228</f>
        <v>121364.17086527927</v>
      </c>
    </row>
    <row r="230" spans="2:16" x14ac:dyDescent="0.25">
      <c r="B230" s="8" t="s">
        <v>209</v>
      </c>
      <c r="C230" s="8"/>
      <c r="D230" s="15"/>
      <c r="E230" s="7">
        <f>SUM(E6:E228)</f>
        <v>310987659</v>
      </c>
      <c r="F230" s="7">
        <v>325820984</v>
      </c>
      <c r="G230" s="7">
        <f>SUM(G6:G228)</f>
        <v>336111022</v>
      </c>
      <c r="M230" s="7">
        <f>SUM(M6:M228)</f>
        <v>341403648.08551759</v>
      </c>
      <c r="N230" s="7">
        <f t="shared" ref="N230:P230" si="0">SUM(N6:N228)</f>
        <v>346387528.84327066</v>
      </c>
      <c r="O230" s="7">
        <f t="shared" si="0"/>
        <v>350738562.88864261</v>
      </c>
      <c r="P230" s="7">
        <f t="shared" si="0"/>
        <v>354685498.34560424</v>
      </c>
    </row>
    <row r="231" spans="2:16" x14ac:dyDescent="0.25">
      <c r="M231" s="33">
        <f>(M230-G230)/G230</f>
        <v>1.5746660297018125E-2</v>
      </c>
      <c r="N231" s="33">
        <f>(N230-M230)/M230</f>
        <v>1.4598205923402057E-2</v>
      </c>
      <c r="O231" s="33">
        <f t="shared" ref="O231" si="1">(O230-N230)/N230</f>
        <v>1.2561174069695374E-2</v>
      </c>
      <c r="P231" s="33">
        <f t="shared" ref="P231" si="2">(P230-O230)/O230</f>
        <v>1.1253212148829954E-2</v>
      </c>
    </row>
  </sheetData>
  <autoFilter ref="B5:L5" xr:uid="{00000000-0001-0000-0D00-000000000000}"/>
  <mergeCells count="5">
    <mergeCell ref="B3:G3"/>
    <mergeCell ref="I4:K4"/>
    <mergeCell ref="M4:P4"/>
    <mergeCell ref="E4:G4"/>
    <mergeCell ref="A1:P1"/>
  </mergeCells>
  <pageMargins left="0.31527777777777799" right="0.31527777777777799" top="0.35416666666666702" bottom="0.55138888888888904" header="0.511811023622047" footer="0.31527777777777799"/>
  <pageSetup paperSize="9" scale="50" orientation="landscape" horizontalDpi="300" verticalDpi="300" r:id="rId1"/>
  <headerFooter>
    <oddFooter>&amp;LFonte das Informações: Painel de Indicadores | SANEAGO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55A11"/>
  </sheetPr>
  <dimension ref="A1:P231"/>
  <sheetViews>
    <sheetView showGridLines="0" zoomScale="120" zoomScaleNormal="120" workbookViewId="0">
      <pane xSplit="4" ySplit="5" topLeftCell="E6" activePane="bottomRight" state="frozen"/>
      <selection activeCell="C1" sqref="C1"/>
      <selection pane="topRight" activeCell="F1" sqref="F1"/>
      <selection pane="bottomLeft" activeCell="C14" sqref="C14"/>
      <selection pane="bottomRight" activeCell="J21" sqref="J21"/>
    </sheetView>
  </sheetViews>
  <sheetFormatPr defaultColWidth="8.7109375" defaultRowHeight="15" outlineLevelCol="1" x14ac:dyDescent="0.25"/>
  <cols>
    <col min="1" max="1" width="8.28515625" customWidth="1"/>
    <col min="2" max="2" width="32" customWidth="1"/>
    <col min="3" max="3" width="22" hidden="1" customWidth="1" outlineLevel="1"/>
    <col min="4" max="4" width="21.5703125" style="14" hidden="1" customWidth="1" outlineLevel="1"/>
    <col min="5" max="5" width="15.42578125" customWidth="1" collapsed="1"/>
    <col min="6" max="6" width="14.42578125" customWidth="1"/>
    <col min="7" max="7" width="13" customWidth="1"/>
    <col min="8" max="8" width="8.7109375" customWidth="1" outlineLevel="1"/>
    <col min="9" max="11" width="10.7109375" customWidth="1" outlineLevel="1"/>
    <col min="13" max="16" width="13.42578125" customWidth="1"/>
  </cols>
  <sheetData>
    <row r="1" spans="1:16" ht="18.75" x14ac:dyDescent="0.3">
      <c r="A1" s="44" t="s">
        <v>488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6" x14ac:dyDescent="0.25">
      <c r="B3" s="43" t="s">
        <v>455</v>
      </c>
      <c r="C3" s="43"/>
      <c r="D3" s="43"/>
      <c r="E3" s="43"/>
      <c r="F3" s="43"/>
      <c r="G3" s="43"/>
    </row>
    <row r="4" spans="1:16" x14ac:dyDescent="0.25">
      <c r="E4" s="39" t="s">
        <v>468</v>
      </c>
      <c r="F4" s="39"/>
      <c r="G4" s="39"/>
      <c r="I4" s="39" t="s">
        <v>475</v>
      </c>
      <c r="J4" s="39"/>
      <c r="K4" s="39"/>
      <c r="M4" s="39" t="s">
        <v>487</v>
      </c>
      <c r="N4" s="39"/>
      <c r="O4" s="39"/>
      <c r="P4" s="39"/>
    </row>
    <row r="5" spans="1:16" x14ac:dyDescent="0.25">
      <c r="A5" s="3"/>
      <c r="B5" s="2" t="s">
        <v>213</v>
      </c>
      <c r="C5" s="3" t="s">
        <v>461</v>
      </c>
      <c r="D5" s="3" t="s">
        <v>462</v>
      </c>
      <c r="E5" s="20">
        <v>2023</v>
      </c>
      <c r="F5" s="21">
        <v>2024</v>
      </c>
      <c r="G5" s="19">
        <v>2025</v>
      </c>
      <c r="I5" s="20">
        <v>2023</v>
      </c>
      <c r="J5" s="21">
        <v>2024</v>
      </c>
      <c r="K5" s="19">
        <v>2025</v>
      </c>
      <c r="M5" s="17">
        <v>2026</v>
      </c>
      <c r="N5" s="18">
        <v>2027</v>
      </c>
      <c r="O5" s="19">
        <v>2028</v>
      </c>
      <c r="P5" s="17">
        <v>2029</v>
      </c>
    </row>
    <row r="6" spans="1:16" x14ac:dyDescent="0.25">
      <c r="A6" s="1">
        <v>1</v>
      </c>
      <c r="B6" t="s">
        <v>214</v>
      </c>
      <c r="C6" s="14" t="s">
        <v>465</v>
      </c>
      <c r="D6" s="14" t="s">
        <v>458</v>
      </c>
      <c r="E6" s="9">
        <v>136333</v>
      </c>
      <c r="F6" s="5">
        <v>144829</v>
      </c>
      <c r="G6" s="5">
        <v>149813</v>
      </c>
      <c r="I6" s="31">
        <f>IF(E6=0,"-",E6/'POPULAÇÃO ATENDIDA SES'!E6)</f>
        <v>41.195824437430858</v>
      </c>
      <c r="J6" s="31">
        <f>IF(F6=0,"-",F6/'POPULAÇÃO ATENDIDA SES'!F6)</f>
        <v>43.228366743841313</v>
      </c>
      <c r="K6" s="31">
        <f>IF(G6=0,"-",G6/'POPULAÇÃO ATENDIDA SES'!G6)</f>
        <v>44.299634468062557</v>
      </c>
      <c r="M6" s="31">
        <f>$K6*'POPULAÇÃO ATENDIDA SES'!X6</f>
        <v>151427.64637343428</v>
      </c>
      <c r="N6" s="31">
        <f>$K6*'POPULAÇÃO ATENDIDA SES'!Y6</f>
        <v>152976.83411010777</v>
      </c>
      <c r="O6" s="31">
        <f>$K6*'POPULAÇÃO ATENDIDA SES'!Z6</f>
        <v>154482.38275560731</v>
      </c>
      <c r="P6" s="31">
        <f>$K6*'POPULAÇÃO ATENDIDA SES'!AA6</f>
        <v>155944.29230993296</v>
      </c>
    </row>
    <row r="7" spans="1:16" x14ac:dyDescent="0.25">
      <c r="A7" s="1">
        <v>3</v>
      </c>
      <c r="B7" t="s">
        <v>215</v>
      </c>
      <c r="C7" s="14" t="s">
        <v>464</v>
      </c>
      <c r="D7" s="14" t="s">
        <v>460</v>
      </c>
      <c r="E7" s="9">
        <v>490518</v>
      </c>
      <c r="F7" s="5">
        <v>496206</v>
      </c>
      <c r="G7" s="5">
        <v>508293</v>
      </c>
      <c r="I7" s="31">
        <f>IF(E7=0,"-",E7/'POPULAÇÃO ATENDIDA SES'!E7)</f>
        <v>56.175088887374145</v>
      </c>
      <c r="J7" s="31">
        <f>IF(F7=0,"-",F7/'POPULAÇÃO ATENDIDA SES'!F7)</f>
        <v>56.322571470912571</v>
      </c>
      <c r="K7" s="31">
        <f>IF(G7=0,"-",G7/'POPULAÇÃO ATENDIDA SES'!G7)</f>
        <v>57.420347403421331</v>
      </c>
      <c r="M7" s="31">
        <f>$K7*'POPULAÇÃO ATENDIDA SES'!X7</f>
        <v>513759.81663731975</v>
      </c>
      <c r="N7" s="31">
        <f>$K7*'POPULAÇÃO ATENDIDA SES'!Y7</f>
        <v>519057.30709560739</v>
      </c>
      <c r="O7" s="31">
        <f>$K7*'POPULAÇÃO ATENDIDA SES'!Z7</f>
        <v>524161.2819207157</v>
      </c>
      <c r="P7" s="31">
        <f>$K7*'POPULAÇÃO ATENDIDA SES'!AA7</f>
        <v>1101114.2330167764</v>
      </c>
    </row>
    <row r="8" spans="1:16" x14ac:dyDescent="0.25">
      <c r="A8" s="1">
        <v>4</v>
      </c>
      <c r="B8" t="s">
        <v>216</v>
      </c>
      <c r="C8" s="14" t="s">
        <v>463</v>
      </c>
      <c r="D8" s="14" t="s">
        <v>460</v>
      </c>
      <c r="E8" s="9">
        <v>0</v>
      </c>
      <c r="F8" s="5">
        <v>0</v>
      </c>
      <c r="G8" s="5">
        <v>0</v>
      </c>
      <c r="I8" s="31"/>
      <c r="J8" s="31"/>
      <c r="K8" s="31"/>
      <c r="M8" s="31">
        <f>$K8*'POPULAÇÃO ATENDIDA SES'!X8</f>
        <v>0</v>
      </c>
      <c r="N8" s="31">
        <f>$K8*'POPULAÇÃO ATENDIDA SES'!Y8</f>
        <v>0</v>
      </c>
      <c r="O8" s="31">
        <f>$K8*'POPULAÇÃO ATENDIDA SES'!Z8</f>
        <v>0</v>
      </c>
      <c r="P8" s="31">
        <f>$K8*'POPULAÇÃO ATENDIDA SES'!AA8</f>
        <v>0</v>
      </c>
    </row>
    <row r="9" spans="1:16" x14ac:dyDescent="0.25">
      <c r="A9" s="1">
        <v>5</v>
      </c>
      <c r="B9" t="s">
        <v>217</v>
      </c>
      <c r="C9" s="14" t="s">
        <v>463</v>
      </c>
      <c r="D9" s="14" t="s">
        <v>458</v>
      </c>
      <c r="E9" s="9">
        <v>0</v>
      </c>
      <c r="F9" s="5">
        <v>0</v>
      </c>
      <c r="G9" s="5">
        <v>0</v>
      </c>
      <c r="I9" s="31"/>
      <c r="J9" s="31"/>
      <c r="K9" s="31"/>
      <c r="M9" s="31">
        <f>$K9*'POPULAÇÃO ATENDIDA SES'!X9</f>
        <v>0</v>
      </c>
      <c r="N9" s="31">
        <f>$K9*'POPULAÇÃO ATENDIDA SES'!Y9</f>
        <v>0</v>
      </c>
      <c r="O9" s="31">
        <f>$K9*'POPULAÇÃO ATENDIDA SES'!Z9</f>
        <v>0</v>
      </c>
      <c r="P9" s="31">
        <f>$K9*'POPULAÇÃO ATENDIDA SES'!AA9</f>
        <v>0</v>
      </c>
    </row>
    <row r="10" spans="1:16" x14ac:dyDescent="0.25">
      <c r="A10" s="1">
        <v>7</v>
      </c>
      <c r="B10" t="s">
        <v>218</v>
      </c>
      <c r="C10" s="14" t="s">
        <v>463</v>
      </c>
      <c r="D10" s="14" t="s">
        <v>459</v>
      </c>
      <c r="E10" s="9">
        <v>0</v>
      </c>
      <c r="F10" s="5">
        <v>0</v>
      </c>
      <c r="G10" s="5">
        <v>0</v>
      </c>
      <c r="I10" s="31"/>
      <c r="J10" s="31"/>
      <c r="K10" s="31"/>
      <c r="M10" s="31">
        <f>$K10*'POPULAÇÃO ATENDIDA SES'!X10</f>
        <v>0</v>
      </c>
      <c r="N10" s="31">
        <f>$K10*'POPULAÇÃO ATENDIDA SES'!Y10</f>
        <v>0</v>
      </c>
      <c r="O10" s="31">
        <f>$K10*'POPULAÇÃO ATENDIDA SES'!Z10</f>
        <v>0</v>
      </c>
      <c r="P10" s="31">
        <f>$K10*'POPULAÇÃO ATENDIDA SES'!AA10</f>
        <v>0</v>
      </c>
    </row>
    <row r="11" spans="1:16" x14ac:dyDescent="0.25">
      <c r="A11" s="1">
        <v>10</v>
      </c>
      <c r="B11" t="s">
        <v>219</v>
      </c>
      <c r="C11" s="14" t="s">
        <v>463</v>
      </c>
      <c r="D11" s="14" t="s">
        <v>459</v>
      </c>
      <c r="E11" s="9">
        <v>4626368</v>
      </c>
      <c r="F11" s="5">
        <v>5134117</v>
      </c>
      <c r="G11" s="5">
        <v>5777040</v>
      </c>
      <c r="I11" s="31">
        <f>IF(E11=0,"-",E11/'POPULAÇÃO ATENDIDA SES'!E11)</f>
        <v>25.117673400230284</v>
      </c>
      <c r="J11" s="31">
        <f>IF(F11=0,"-",F11/'POPULAÇÃO ATENDIDA SES'!F11)</f>
        <v>25.162995050795743</v>
      </c>
      <c r="K11" s="31">
        <f>IF(G11=0,"-",G11/'POPULAÇÃO ATENDIDA SES'!G11)</f>
        <v>24.874377727206685</v>
      </c>
      <c r="M11" s="31">
        <f>$K11*'POPULAÇÃO ATENDIDA SES'!X11</f>
        <v>5839022.3093401901</v>
      </c>
      <c r="N11" s="31">
        <f>$K11*'POPULAÇÃO ATENDIDA SES'!Y11</f>
        <v>5899096.6773778936</v>
      </c>
      <c r="O11" s="31">
        <f>$K11*'POPULAÇÃO ATENDIDA SES'!Z11</f>
        <v>5957237.3211225374</v>
      </c>
      <c r="P11" s="31">
        <f>$K11*'POPULAÇÃO ATENDIDA SES'!AA11</f>
        <v>6013444.2405741224</v>
      </c>
    </row>
    <row r="12" spans="1:16" x14ac:dyDescent="0.25">
      <c r="A12" s="1">
        <v>11</v>
      </c>
      <c r="B12" t="s">
        <v>220</v>
      </c>
      <c r="C12" s="14" t="s">
        <v>463</v>
      </c>
      <c r="D12" s="14" t="s">
        <v>459</v>
      </c>
      <c r="E12" s="9">
        <v>0</v>
      </c>
      <c r="F12" s="5">
        <v>0</v>
      </c>
      <c r="G12" s="5">
        <v>0</v>
      </c>
      <c r="I12" s="31"/>
      <c r="J12" s="31"/>
      <c r="K12" s="31"/>
      <c r="M12" s="31">
        <f>$K12*'POPULAÇÃO ATENDIDA SES'!X12</f>
        <v>0</v>
      </c>
      <c r="N12" s="31">
        <f>$K12*'POPULAÇÃO ATENDIDA SES'!Y12</f>
        <v>0</v>
      </c>
      <c r="O12" s="31">
        <f>$K12*'POPULAÇÃO ATENDIDA SES'!Z12</f>
        <v>0</v>
      </c>
      <c r="P12" s="31">
        <f>$K12*'POPULAÇÃO ATENDIDA SES'!AA12</f>
        <v>0</v>
      </c>
    </row>
    <row r="13" spans="1:16" x14ac:dyDescent="0.25">
      <c r="A13" s="1">
        <v>12</v>
      </c>
      <c r="B13" t="s">
        <v>221</v>
      </c>
      <c r="C13" s="14" t="s">
        <v>463</v>
      </c>
      <c r="D13" s="14" t="s">
        <v>458</v>
      </c>
      <c r="E13" s="9">
        <v>0</v>
      </c>
      <c r="F13" s="5">
        <v>0</v>
      </c>
      <c r="G13" s="5">
        <v>0</v>
      </c>
      <c r="I13" s="31"/>
      <c r="J13" s="31"/>
      <c r="K13" s="31"/>
      <c r="M13" s="31">
        <f>$K13*'POPULAÇÃO ATENDIDA SES'!X13</f>
        <v>0</v>
      </c>
      <c r="N13" s="31">
        <f>$K13*'POPULAÇÃO ATENDIDA SES'!Y13</f>
        <v>0</v>
      </c>
      <c r="O13" s="31">
        <f>$K13*'POPULAÇÃO ATENDIDA SES'!Z13</f>
        <v>0</v>
      </c>
      <c r="P13" s="31">
        <f>$K13*'POPULAÇÃO ATENDIDA SES'!AA13</f>
        <v>0</v>
      </c>
    </row>
    <row r="14" spans="1:16" x14ac:dyDescent="0.25">
      <c r="A14" s="1">
        <v>13</v>
      </c>
      <c r="B14" t="s">
        <v>222</v>
      </c>
      <c r="C14" s="14" t="s">
        <v>463</v>
      </c>
      <c r="D14" s="14" t="s">
        <v>458</v>
      </c>
      <c r="E14" s="9">
        <v>0</v>
      </c>
      <c r="F14" s="5">
        <v>0</v>
      </c>
      <c r="G14" s="5">
        <v>0</v>
      </c>
      <c r="I14" s="31"/>
      <c r="J14" s="31"/>
      <c r="K14" s="31"/>
      <c r="M14" s="31">
        <f>$K14*'POPULAÇÃO ATENDIDA SES'!X14</f>
        <v>0</v>
      </c>
      <c r="N14" s="31">
        <f>$K14*'POPULAÇÃO ATENDIDA SES'!Y14</f>
        <v>0</v>
      </c>
      <c r="O14" s="31">
        <f>$K14*'POPULAÇÃO ATENDIDA SES'!Z14</f>
        <v>0</v>
      </c>
      <c r="P14" s="31">
        <f>$K14*'POPULAÇÃO ATENDIDA SES'!AA14</f>
        <v>0</v>
      </c>
    </row>
    <row r="15" spans="1:16" x14ac:dyDescent="0.25">
      <c r="A15" s="1">
        <v>19</v>
      </c>
      <c r="B15" t="s">
        <v>223</v>
      </c>
      <c r="C15" s="14" t="s">
        <v>463</v>
      </c>
      <c r="D15" s="14" t="s">
        <v>459</v>
      </c>
      <c r="E15" s="9">
        <v>0</v>
      </c>
      <c r="F15" s="5">
        <v>0</v>
      </c>
      <c r="G15" s="5">
        <v>0</v>
      </c>
      <c r="I15" s="31"/>
      <c r="J15" s="31"/>
      <c r="K15" s="31"/>
      <c r="M15" s="31">
        <f>$K15*'POPULAÇÃO ATENDIDA SES'!X15</f>
        <v>0</v>
      </c>
      <c r="N15" s="31">
        <f>$K15*'POPULAÇÃO ATENDIDA SES'!Y15</f>
        <v>0</v>
      </c>
      <c r="O15" s="31">
        <f>$K15*'POPULAÇÃO ATENDIDA SES'!Z15</f>
        <v>0</v>
      </c>
      <c r="P15" s="31">
        <f>$K15*'POPULAÇÃO ATENDIDA SES'!AA15</f>
        <v>0</v>
      </c>
    </row>
    <row r="16" spans="1:16" x14ac:dyDescent="0.25">
      <c r="A16" s="1">
        <v>20</v>
      </c>
      <c r="B16" t="s">
        <v>224</v>
      </c>
      <c r="C16" s="14" t="s">
        <v>463</v>
      </c>
      <c r="D16" s="14" t="s">
        <v>459</v>
      </c>
      <c r="E16" s="9">
        <v>283206</v>
      </c>
      <c r="F16" s="5">
        <v>290858</v>
      </c>
      <c r="G16" s="5">
        <v>301088</v>
      </c>
      <c r="I16" s="31">
        <f>IF(E16=0,"-",E16/'POPULAÇÃO ATENDIDA SES'!E16)</f>
        <v>38.780688677856304</v>
      </c>
      <c r="J16" s="31">
        <f>IF(F16=0,"-",F16/'POPULAÇÃO ATENDIDA SES'!F16)</f>
        <v>39.618519768041956</v>
      </c>
      <c r="K16" s="31">
        <f>IF(G16=0,"-",G16/'POPULAÇÃO ATENDIDA SES'!G16)</f>
        <v>39.602568505835372</v>
      </c>
      <c r="M16" s="31">
        <f>$K16*'POPULAÇÃO ATENDIDA SES'!X16</f>
        <v>304343.41463414638</v>
      </c>
      <c r="N16" s="31">
        <f>$K16*'POPULAÇÃO ATENDIDA SES'!Y16</f>
        <v>307447.41463414638</v>
      </c>
      <c r="O16" s="31">
        <f>$K16*'POPULAÇÃO ATENDIDA SES'!Z16</f>
        <v>310475.70731707319</v>
      </c>
      <c r="P16" s="31">
        <f>$K16*'POPULAÇÃO ATENDIDA SES'!AA16</f>
        <v>313428.29268292681</v>
      </c>
    </row>
    <row r="17" spans="1:16" x14ac:dyDescent="0.25">
      <c r="A17" s="1">
        <v>23</v>
      </c>
      <c r="B17" t="s">
        <v>225</v>
      </c>
      <c r="C17" s="14" t="s">
        <v>463</v>
      </c>
      <c r="D17" s="14" t="s">
        <v>458</v>
      </c>
      <c r="E17" s="9">
        <v>0</v>
      </c>
      <c r="F17" s="5">
        <v>0</v>
      </c>
      <c r="G17" s="5">
        <v>0</v>
      </c>
      <c r="I17" s="31"/>
      <c r="J17" s="31"/>
      <c r="K17" s="31"/>
      <c r="M17" s="31">
        <f>$K17*'POPULAÇÃO ATENDIDA SES'!X17</f>
        <v>0</v>
      </c>
      <c r="N17" s="31">
        <f>$K17*'POPULAÇÃO ATENDIDA SES'!Y17</f>
        <v>0</v>
      </c>
      <c r="O17" s="31">
        <f>$K17*'POPULAÇÃO ATENDIDA SES'!Z17</f>
        <v>0</v>
      </c>
      <c r="P17" s="31">
        <f>$K17*'POPULAÇÃO ATENDIDA SES'!AA17</f>
        <v>0</v>
      </c>
    </row>
    <row r="18" spans="1:16" x14ac:dyDescent="0.25">
      <c r="A18" s="1">
        <v>25</v>
      </c>
      <c r="B18" t="s">
        <v>226</v>
      </c>
      <c r="C18" s="14" t="s">
        <v>464</v>
      </c>
      <c r="D18" s="14" t="s">
        <v>460</v>
      </c>
      <c r="E18" s="9">
        <v>0</v>
      </c>
      <c r="F18" s="5">
        <v>0</v>
      </c>
      <c r="G18" s="5">
        <v>0</v>
      </c>
      <c r="I18" s="31"/>
      <c r="J18" s="31"/>
      <c r="K18" s="31"/>
      <c r="M18" s="31">
        <f>$K18*'POPULAÇÃO ATENDIDA SES'!X18</f>
        <v>0</v>
      </c>
      <c r="N18" s="31">
        <f>$K18*'POPULAÇÃO ATENDIDA SES'!Y18</f>
        <v>0</v>
      </c>
      <c r="O18" s="31">
        <f>$K18*'POPULAÇÃO ATENDIDA SES'!Z18</f>
        <v>0</v>
      </c>
      <c r="P18" s="31">
        <f>$K18*'POPULAÇÃO ATENDIDA SES'!AA18</f>
        <v>0</v>
      </c>
    </row>
    <row r="19" spans="1:16" x14ac:dyDescent="0.25">
      <c r="A19" s="1">
        <v>29</v>
      </c>
      <c r="B19" t="s">
        <v>227</v>
      </c>
      <c r="C19" s="14" t="s">
        <v>464</v>
      </c>
      <c r="D19" s="14" t="s">
        <v>460</v>
      </c>
      <c r="E19" s="9">
        <v>0</v>
      </c>
      <c r="F19" s="5">
        <v>0</v>
      </c>
      <c r="G19" s="5">
        <v>0</v>
      </c>
      <c r="I19" s="31"/>
      <c r="J19" s="31"/>
      <c r="K19" s="31"/>
      <c r="M19" s="31">
        <f>$K19*'POPULAÇÃO ATENDIDA SES'!X19</f>
        <v>0</v>
      </c>
      <c r="N19" s="31">
        <f>$K19*'POPULAÇÃO ATENDIDA SES'!Y19</f>
        <v>0</v>
      </c>
      <c r="O19" s="31">
        <f>$K19*'POPULAÇÃO ATENDIDA SES'!Z19</f>
        <v>0</v>
      </c>
      <c r="P19" s="31">
        <f>$K19*'POPULAÇÃO ATENDIDA SES'!AA19</f>
        <v>0</v>
      </c>
    </row>
    <row r="20" spans="1:16" x14ac:dyDescent="0.25">
      <c r="A20" s="1">
        <v>30</v>
      </c>
      <c r="B20" t="s">
        <v>0</v>
      </c>
      <c r="C20" s="14" t="s">
        <v>463</v>
      </c>
      <c r="D20" s="14" t="s">
        <v>459</v>
      </c>
      <c r="E20" s="9">
        <v>14090705</v>
      </c>
      <c r="F20" s="5">
        <v>14968767</v>
      </c>
      <c r="G20" s="5">
        <v>15687228</v>
      </c>
      <c r="I20" s="31">
        <f>IF(E20=0,"-",E20/'POPULAÇÃO ATENDIDA SES'!E20)</f>
        <v>42.408371537120694</v>
      </c>
      <c r="J20" s="31">
        <f>IF(F20=0,"-",F20/'POPULAÇÃO ATENDIDA SES'!F20)</f>
        <v>43.557206906002349</v>
      </c>
      <c r="K20" s="31">
        <f>IF(G20=0,"-",G20/'POPULAÇÃO ATENDIDA SES'!G20)</f>
        <v>42.201851649261521</v>
      </c>
      <c r="M20" s="31">
        <f>$K20*'POPULAÇÃO ATENDIDA SES'!X20</f>
        <v>16311671.676771296</v>
      </c>
      <c r="N20" s="31">
        <f>$K20*'POPULAÇÃO ATENDIDA SES'!Y20</f>
        <v>16479522.308976503</v>
      </c>
      <c r="O20" s="31">
        <f>$K20*'POPULAÇÃO ATENDIDA SES'!Z20</f>
        <v>16641978.726635119</v>
      </c>
      <c r="P20" s="31">
        <f>$K20*'POPULAÇÃO ATENDIDA SES'!AA20</f>
        <v>16798962.18208953</v>
      </c>
    </row>
    <row r="21" spans="1:16" x14ac:dyDescent="0.25">
      <c r="A21" s="1">
        <v>34</v>
      </c>
      <c r="B21" t="s">
        <v>228</v>
      </c>
      <c r="C21" s="14" t="s">
        <v>463</v>
      </c>
      <c r="D21" s="14" t="s">
        <v>459</v>
      </c>
      <c r="E21" s="9">
        <v>0</v>
      </c>
      <c r="F21" s="5">
        <v>0</v>
      </c>
      <c r="G21" s="5">
        <v>0</v>
      </c>
      <c r="I21" s="31"/>
      <c r="J21" s="31"/>
      <c r="K21" s="31"/>
      <c r="M21" s="31">
        <f>$K21*'POPULAÇÃO ATENDIDA SES'!X21</f>
        <v>0</v>
      </c>
      <c r="N21" s="31">
        <f>$K21*'POPULAÇÃO ATENDIDA SES'!Y21</f>
        <v>0</v>
      </c>
      <c r="O21" s="31">
        <f>$K21*'POPULAÇÃO ATENDIDA SES'!Z21</f>
        <v>0</v>
      </c>
      <c r="P21" s="31">
        <f>$K21*'POPULAÇÃO ATENDIDA SES'!AA21</f>
        <v>0</v>
      </c>
    </row>
    <row r="22" spans="1:16" x14ac:dyDescent="0.25">
      <c r="A22" s="1">
        <v>35</v>
      </c>
      <c r="B22" t="s">
        <v>229</v>
      </c>
      <c r="C22" s="14" t="s">
        <v>463</v>
      </c>
      <c r="D22" s="14" t="s">
        <v>460</v>
      </c>
      <c r="E22" s="9">
        <v>424532</v>
      </c>
      <c r="F22" s="5">
        <v>443896</v>
      </c>
      <c r="G22" s="5">
        <v>471489</v>
      </c>
      <c r="I22" s="31">
        <f>IF(E22=0,"-",E22/'POPULAÇÃO ATENDIDA SES'!E22)</f>
        <v>43.82641842776745</v>
      </c>
      <c r="J22" s="31">
        <f>IF(F22=0,"-",F22/'POPULAÇÃO ATENDIDA SES'!F22)</f>
        <v>45.825454463767777</v>
      </c>
      <c r="K22" s="31">
        <f>IF(G22=0,"-",G22/'POPULAÇÃO ATENDIDA SES'!G22)</f>
        <v>47.264179223693759</v>
      </c>
      <c r="M22" s="31">
        <f>$K22*'POPULAÇÃO ATENDIDA SES'!X22</f>
        <v>476539.91623270343</v>
      </c>
      <c r="N22" s="31">
        <f>$K22*'POPULAÇÃO ATENDIDA SES'!Y22</f>
        <v>636896.06648132112</v>
      </c>
      <c r="O22" s="31">
        <f>$K22*'POPULAÇÃO ATENDIDA SES'!Z22</f>
        <v>868504.63633917749</v>
      </c>
      <c r="P22" s="31">
        <f>$K22*'POPULAÇÃO ATENDIDA SES'!AA22</f>
        <v>876692.16501612787</v>
      </c>
    </row>
    <row r="23" spans="1:16" x14ac:dyDescent="0.25">
      <c r="A23" s="1">
        <v>37</v>
      </c>
      <c r="B23" t="s">
        <v>230</v>
      </c>
      <c r="C23" s="14" t="s">
        <v>463</v>
      </c>
      <c r="D23" s="14" t="s">
        <v>458</v>
      </c>
      <c r="E23" s="9">
        <v>18154066</v>
      </c>
      <c r="F23" s="5">
        <v>19405985</v>
      </c>
      <c r="G23" s="5">
        <v>20376668</v>
      </c>
      <c r="I23" s="31">
        <f>IF(E23=0,"-",E23/'POPULAÇÃO ATENDIDA SES'!E23)</f>
        <v>39.249790372202305</v>
      </c>
      <c r="J23" s="31">
        <f>IF(F23=0,"-",F23/'POPULAÇÃO ATENDIDA SES'!F23)</f>
        <v>40.646233452936151</v>
      </c>
      <c r="K23" s="31">
        <f>IF(G23=0,"-",G23/'POPULAÇÃO ATENDIDA SES'!G23)</f>
        <v>41.290506596281809</v>
      </c>
      <c r="M23" s="31">
        <f>$K23*'POPULAÇÃO ATENDIDA SES'!X23</f>
        <v>20595321.842142135</v>
      </c>
      <c r="N23" s="31">
        <f>$K23*'POPULAÇÃO ATENDIDA SES'!Y23</f>
        <v>20807220.741360079</v>
      </c>
      <c r="O23" s="31">
        <f>$K23*'POPULAÇÃO ATENDIDA SES'!Z23</f>
        <v>21012298.146492023</v>
      </c>
      <c r="P23" s="31">
        <f>$K23*'POPULAÇÃO ATENDIDA SES'!AA23</f>
        <v>21210554.057537958</v>
      </c>
    </row>
    <row r="24" spans="1:16" x14ac:dyDescent="0.25">
      <c r="A24" s="1">
        <v>39</v>
      </c>
      <c r="B24" t="s">
        <v>231</v>
      </c>
      <c r="C24" s="14" t="s">
        <v>464</v>
      </c>
      <c r="D24" s="14" t="s">
        <v>460</v>
      </c>
      <c r="E24" s="9">
        <v>125470</v>
      </c>
      <c r="F24" s="5">
        <v>136237</v>
      </c>
      <c r="G24" s="5">
        <v>145993</v>
      </c>
      <c r="I24" s="31">
        <f>IF(E24=0,"-",E24/'POPULAÇÃO ATENDIDA SES'!E24)</f>
        <v>61.576741492525599</v>
      </c>
      <c r="J24" s="31">
        <f>IF(F24=0,"-",F24/'POPULAÇÃO ATENDIDA SES'!F24)</f>
        <v>66.780708773425474</v>
      </c>
      <c r="K24" s="31">
        <f>IF(G24=0,"-",G24/'POPULAÇÃO ATENDIDA SES'!G24)</f>
        <v>71.477135546681623</v>
      </c>
      <c r="M24" s="31">
        <f>$K24*'POPULAÇÃO ATENDIDA SES'!X24</f>
        <v>147618.15398886826</v>
      </c>
      <c r="N24" s="31">
        <f>$K24*'POPULAÇÃO ATENDIDA SES'!Y24</f>
        <v>149107.87847866418</v>
      </c>
      <c r="O24" s="31">
        <f>$K24*'POPULAÇÃO ATENDIDA SES'!Z24</f>
        <v>150597.60296846007</v>
      </c>
      <c r="P24" s="31">
        <f>$K24*'POPULAÇÃO ATENDIDA SES'!AA24</f>
        <v>152019.61270871983</v>
      </c>
    </row>
    <row r="25" spans="1:16" x14ac:dyDescent="0.25">
      <c r="A25" s="1">
        <v>40</v>
      </c>
      <c r="B25" t="s">
        <v>232</v>
      </c>
      <c r="C25" s="14" t="s">
        <v>463</v>
      </c>
      <c r="D25" s="14" t="s">
        <v>460</v>
      </c>
      <c r="E25" s="9">
        <v>0</v>
      </c>
      <c r="F25" s="5">
        <v>0</v>
      </c>
      <c r="G25" s="5">
        <v>0</v>
      </c>
      <c r="I25" s="31"/>
      <c r="J25" s="31"/>
      <c r="K25" s="31"/>
      <c r="M25" s="31">
        <f>$K25*'POPULAÇÃO ATENDIDA SES'!X25</f>
        <v>0</v>
      </c>
      <c r="N25" s="31">
        <f>$K25*'POPULAÇÃO ATENDIDA SES'!Y25</f>
        <v>0</v>
      </c>
      <c r="O25" s="31">
        <f>$K25*'POPULAÇÃO ATENDIDA SES'!Z25</f>
        <v>0</v>
      </c>
      <c r="P25" s="31">
        <f>$K25*'POPULAÇÃO ATENDIDA SES'!AA25</f>
        <v>0</v>
      </c>
    </row>
    <row r="26" spans="1:16" x14ac:dyDescent="0.25">
      <c r="A26" s="1">
        <v>42</v>
      </c>
      <c r="B26" t="s">
        <v>233</v>
      </c>
      <c r="C26" s="14" t="s">
        <v>463</v>
      </c>
      <c r="D26" s="14" t="s">
        <v>460</v>
      </c>
      <c r="E26" s="9">
        <v>0</v>
      </c>
      <c r="F26" s="5">
        <v>0</v>
      </c>
      <c r="G26" s="5">
        <v>0</v>
      </c>
      <c r="I26" s="31"/>
      <c r="J26" s="31"/>
      <c r="K26" s="31"/>
      <c r="M26" s="31">
        <f>$K26*'POPULAÇÃO ATENDIDA SES'!X26</f>
        <v>0</v>
      </c>
      <c r="N26" s="31">
        <f>$K26*'POPULAÇÃO ATENDIDA SES'!Y26</f>
        <v>0</v>
      </c>
      <c r="O26" s="31">
        <f>$K26*'POPULAÇÃO ATENDIDA SES'!Z26</f>
        <v>0</v>
      </c>
      <c r="P26" s="31">
        <f>$K26*'POPULAÇÃO ATENDIDA SES'!AA26</f>
        <v>0</v>
      </c>
    </row>
    <row r="27" spans="1:16" x14ac:dyDescent="0.25">
      <c r="A27" s="1">
        <v>43</v>
      </c>
      <c r="B27" t="s">
        <v>234</v>
      </c>
      <c r="C27" s="14" t="s">
        <v>464</v>
      </c>
      <c r="D27" s="14" t="s">
        <v>460</v>
      </c>
      <c r="E27" s="9">
        <v>0</v>
      </c>
      <c r="F27" s="5">
        <v>0</v>
      </c>
      <c r="G27" s="5">
        <v>0</v>
      </c>
      <c r="I27" s="31"/>
      <c r="J27" s="31"/>
      <c r="K27" s="31"/>
      <c r="M27" s="31">
        <f>$K27*'POPULAÇÃO ATENDIDA SES'!X27</f>
        <v>0</v>
      </c>
      <c r="N27" s="31">
        <f>$K27*'POPULAÇÃO ATENDIDA SES'!Y27</f>
        <v>0</v>
      </c>
      <c r="O27" s="31">
        <f>$K27*'POPULAÇÃO ATENDIDA SES'!Z27</f>
        <v>0</v>
      </c>
      <c r="P27" s="31">
        <f>$K27*'POPULAÇÃO ATENDIDA SES'!AA27</f>
        <v>0</v>
      </c>
    </row>
    <row r="28" spans="1:16" x14ac:dyDescent="0.25">
      <c r="A28" s="1">
        <v>45</v>
      </c>
      <c r="B28" t="s">
        <v>235</v>
      </c>
      <c r="C28" s="14" t="s">
        <v>463</v>
      </c>
      <c r="D28" s="14" t="s">
        <v>458</v>
      </c>
      <c r="E28" s="9">
        <v>0</v>
      </c>
      <c r="F28" s="5">
        <v>0</v>
      </c>
      <c r="G28" s="5">
        <v>0</v>
      </c>
      <c r="I28" s="31"/>
      <c r="J28" s="31"/>
      <c r="K28" s="31"/>
      <c r="M28" s="31">
        <f>$K28*'POPULAÇÃO ATENDIDA SES'!X28</f>
        <v>0</v>
      </c>
      <c r="N28" s="31">
        <f>$K28*'POPULAÇÃO ATENDIDA SES'!Y28</f>
        <v>0</v>
      </c>
      <c r="O28" s="31">
        <f>$K28*'POPULAÇÃO ATENDIDA SES'!Z28</f>
        <v>0</v>
      </c>
      <c r="P28" s="31">
        <f>$K28*'POPULAÇÃO ATENDIDA SES'!AA28</f>
        <v>0</v>
      </c>
    </row>
    <row r="29" spans="1:16" x14ac:dyDescent="0.25">
      <c r="A29" s="1">
        <v>46</v>
      </c>
      <c r="B29" t="s">
        <v>236</v>
      </c>
      <c r="C29" s="14" t="s">
        <v>463</v>
      </c>
      <c r="D29" s="14" t="s">
        <v>458</v>
      </c>
      <c r="E29" s="9">
        <v>172057</v>
      </c>
      <c r="F29" s="5">
        <v>177821</v>
      </c>
      <c r="G29" s="5">
        <v>179983</v>
      </c>
      <c r="I29" s="31">
        <f>IF(E29=0,"-",E29/'POPULAÇÃO ATENDIDA SES'!E29)</f>
        <v>42.831650109254227</v>
      </c>
      <c r="J29" s="31">
        <f>IF(F29=0,"-",F29/'POPULAÇÃO ATENDIDA SES'!F29)</f>
        <v>43.634605252102659</v>
      </c>
      <c r="K29" s="31">
        <f>IF(G29=0,"-",G29/'POPULAÇÃO ATENDIDA SES'!G29)</f>
        <v>43.635644417756303</v>
      </c>
      <c r="M29" s="31">
        <f>$K29*'POPULAÇÃO ATENDIDA SES'!X29</f>
        <v>181894.76049340414</v>
      </c>
      <c r="N29" s="31">
        <f>$K29*'POPULAÇÃO ATENDIDA SES'!Y29</f>
        <v>183775.68614014049</v>
      </c>
      <c r="O29" s="31">
        <f>$K29*'POPULAÇÃO ATENDIDA SES'!Z29</f>
        <v>185594.94209354121</v>
      </c>
      <c r="P29" s="31">
        <f>$K29*'POPULAÇÃO ATENDIDA SES'!AA29</f>
        <v>232254.86182074825</v>
      </c>
    </row>
    <row r="30" spans="1:16" x14ac:dyDescent="0.25">
      <c r="A30" s="1">
        <v>47</v>
      </c>
      <c r="B30" t="s">
        <v>237</v>
      </c>
      <c r="C30" s="14" t="s">
        <v>463</v>
      </c>
      <c r="D30" s="14" t="s">
        <v>460</v>
      </c>
      <c r="E30" s="9">
        <v>0</v>
      </c>
      <c r="F30" s="5">
        <v>0</v>
      </c>
      <c r="G30" s="5">
        <v>0</v>
      </c>
      <c r="I30" s="31"/>
      <c r="J30" s="31"/>
      <c r="K30" s="31"/>
      <c r="M30" s="31">
        <f>$K30*'POPULAÇÃO ATENDIDA SES'!X30</f>
        <v>0</v>
      </c>
      <c r="N30" s="31">
        <f>$K30*'POPULAÇÃO ATENDIDA SES'!Y30</f>
        <v>0</v>
      </c>
      <c r="O30" s="31">
        <f>$K30*'POPULAÇÃO ATENDIDA SES'!Z30</f>
        <v>0</v>
      </c>
      <c r="P30" s="31">
        <f>$K30*'POPULAÇÃO ATENDIDA SES'!AA30</f>
        <v>0</v>
      </c>
    </row>
    <row r="31" spans="1:16" x14ac:dyDescent="0.25">
      <c r="A31" s="1">
        <v>48</v>
      </c>
      <c r="B31" t="s">
        <v>238</v>
      </c>
      <c r="C31" s="14" t="s">
        <v>464</v>
      </c>
      <c r="D31" s="14" t="s">
        <v>460</v>
      </c>
      <c r="E31" s="9">
        <v>223642</v>
      </c>
      <c r="F31" s="5">
        <v>221847</v>
      </c>
      <c r="G31" s="5">
        <v>231115</v>
      </c>
      <c r="I31" s="31">
        <f>IF(E31=0,"-",E31/'POPULAÇÃO ATENDIDA SES'!E31)</f>
        <v>47.527616945284308</v>
      </c>
      <c r="J31" s="31">
        <f>IF(F31=0,"-",F31/'POPULAÇÃO ATENDIDA SES'!F31)</f>
        <v>45.462358748170416</v>
      </c>
      <c r="K31" s="31">
        <f>IF(G31=0,"-",G31/'POPULAÇÃO ATENDIDA SES'!G31)</f>
        <v>45.458196751234269</v>
      </c>
      <c r="M31" s="31">
        <f>$K31*'POPULAÇÃO ATENDIDA SES'!X31</f>
        <v>386587.56530894001</v>
      </c>
      <c r="N31" s="31">
        <f>$K31*'POPULAÇÃO ATENDIDA SES'!Y31</f>
        <v>390591.34906933177</v>
      </c>
      <c r="O31" s="31">
        <f>$K31*'POPULAÇÃO ATENDIDA SES'!Z31</f>
        <v>394417.18688481732</v>
      </c>
      <c r="P31" s="31">
        <f>$K31*'POPULAÇÃO ATENDIDA SES'!AA31</f>
        <v>398154.05172784964</v>
      </c>
    </row>
    <row r="32" spans="1:16" x14ac:dyDescent="0.25">
      <c r="A32" s="1">
        <v>50</v>
      </c>
      <c r="B32" t="s">
        <v>239</v>
      </c>
      <c r="C32" s="14" t="s">
        <v>464</v>
      </c>
      <c r="D32" s="14" t="s">
        <v>460</v>
      </c>
      <c r="E32" s="9">
        <v>0</v>
      </c>
      <c r="F32" s="5">
        <v>0</v>
      </c>
      <c r="G32" s="5">
        <v>0</v>
      </c>
      <c r="I32" s="31"/>
      <c r="J32" s="31"/>
      <c r="K32" s="31"/>
      <c r="M32" s="31">
        <f>$K32*'POPULAÇÃO ATENDIDA SES'!X32</f>
        <v>0</v>
      </c>
      <c r="N32" s="31">
        <f>$K32*'POPULAÇÃO ATENDIDA SES'!Y32</f>
        <v>0</v>
      </c>
      <c r="O32" s="31">
        <f>$K32*'POPULAÇÃO ATENDIDA SES'!Z32</f>
        <v>0</v>
      </c>
      <c r="P32" s="31">
        <f>$K32*'POPULAÇÃO ATENDIDA SES'!AA32</f>
        <v>0</v>
      </c>
    </row>
    <row r="33" spans="1:16" x14ac:dyDescent="0.25">
      <c r="A33" s="1">
        <v>56</v>
      </c>
      <c r="B33" t="s">
        <v>241</v>
      </c>
      <c r="C33" s="14" t="s">
        <v>463</v>
      </c>
      <c r="D33" s="14" t="s">
        <v>460</v>
      </c>
      <c r="E33" s="9">
        <v>0</v>
      </c>
      <c r="F33" s="5">
        <v>0</v>
      </c>
      <c r="G33" s="5">
        <v>0</v>
      </c>
      <c r="I33" s="31"/>
      <c r="J33" s="31"/>
      <c r="K33" s="31"/>
      <c r="M33" s="31">
        <f>$K33*'POPULAÇÃO ATENDIDA SES'!X33</f>
        <v>0</v>
      </c>
      <c r="N33" s="31">
        <f>$K33*'POPULAÇÃO ATENDIDA SES'!Y33</f>
        <v>0</v>
      </c>
      <c r="O33" s="31">
        <f>$K33*'POPULAÇÃO ATENDIDA SES'!Z33</f>
        <v>0</v>
      </c>
      <c r="P33" s="31">
        <f>$K33*'POPULAÇÃO ATENDIDA SES'!AA33</f>
        <v>0</v>
      </c>
    </row>
    <row r="34" spans="1:16" x14ac:dyDescent="0.25">
      <c r="A34" s="1">
        <v>57</v>
      </c>
      <c r="B34" t="s">
        <v>243</v>
      </c>
      <c r="C34" s="14" t="s">
        <v>463</v>
      </c>
      <c r="D34" s="14" t="s">
        <v>460</v>
      </c>
      <c r="E34" s="9">
        <v>0</v>
      </c>
      <c r="F34" s="5">
        <v>0</v>
      </c>
      <c r="G34" s="5">
        <v>0</v>
      </c>
      <c r="I34" s="31"/>
      <c r="J34" s="31"/>
      <c r="K34" s="31"/>
      <c r="M34" s="31">
        <f>$K34*'POPULAÇÃO ATENDIDA SES'!X34</f>
        <v>0</v>
      </c>
      <c r="N34" s="31">
        <f>$K34*'POPULAÇÃO ATENDIDA SES'!Y34</f>
        <v>0</v>
      </c>
      <c r="O34" s="31">
        <f>$K34*'POPULAÇÃO ATENDIDA SES'!Z34</f>
        <v>0</v>
      </c>
      <c r="P34" s="31">
        <f>$K34*'POPULAÇÃO ATENDIDA SES'!AA34</f>
        <v>0</v>
      </c>
    </row>
    <row r="35" spans="1:16" x14ac:dyDescent="0.25">
      <c r="A35" s="1">
        <v>65</v>
      </c>
      <c r="B35" t="s">
        <v>245</v>
      </c>
      <c r="C35" s="14" t="s">
        <v>463</v>
      </c>
      <c r="D35" s="14" t="s">
        <v>458</v>
      </c>
      <c r="E35" s="9">
        <v>0</v>
      </c>
      <c r="F35" s="5">
        <v>0</v>
      </c>
      <c r="G35" s="5">
        <v>0</v>
      </c>
      <c r="I35" s="31"/>
      <c r="J35" s="31"/>
      <c r="K35" s="31"/>
      <c r="M35" s="31">
        <f>$K35*'POPULAÇÃO ATENDIDA SES'!X35</f>
        <v>0</v>
      </c>
      <c r="N35" s="31">
        <f>$K35*'POPULAÇÃO ATENDIDA SES'!Y35</f>
        <v>0</v>
      </c>
      <c r="O35" s="31">
        <f>$K35*'POPULAÇÃO ATENDIDA SES'!Z35</f>
        <v>0</v>
      </c>
      <c r="P35" s="31">
        <f>$K35*'POPULAÇÃO ATENDIDA SES'!AA35</f>
        <v>0</v>
      </c>
    </row>
    <row r="36" spans="1:16" x14ac:dyDescent="0.25">
      <c r="A36" s="1">
        <v>68</v>
      </c>
      <c r="B36" t="s">
        <v>247</v>
      </c>
      <c r="C36" s="14" t="s">
        <v>463</v>
      </c>
      <c r="D36" s="14" t="s">
        <v>458</v>
      </c>
      <c r="E36" s="9">
        <v>656052</v>
      </c>
      <c r="F36" s="5">
        <v>695378</v>
      </c>
      <c r="G36" s="5">
        <v>717010</v>
      </c>
      <c r="I36" s="31">
        <f>IF(E36=0,"-",E36/'POPULAÇÃO ATENDIDA SES'!E36)</f>
        <v>41.8231851808332</v>
      </c>
      <c r="J36" s="31">
        <f>IF(F36=0,"-",F36/'POPULAÇÃO ATENDIDA SES'!F36)</f>
        <v>43.669551033171118</v>
      </c>
      <c r="K36" s="31">
        <f>IF(G36=0,"-",G36/'POPULAÇÃO ATENDIDA SES'!G36)</f>
        <v>42.607172718250737</v>
      </c>
      <c r="M36" s="31">
        <f>$K36*'POPULAÇÃO ATENDIDA SES'!X36</f>
        <v>724717.47366167011</v>
      </c>
      <c r="N36" s="31">
        <f>$K36*'POPULAÇÃO ATENDIDA SES'!Y36</f>
        <v>847645.74135716725</v>
      </c>
      <c r="O36" s="31">
        <f>$K36*'POPULAÇÃO ATENDIDA SES'!Z36</f>
        <v>972604.36459029047</v>
      </c>
      <c r="P36" s="31">
        <f>$K36*'POPULAÇÃO ATENDIDA SES'!AA36</f>
        <v>981773.3994655757</v>
      </c>
    </row>
    <row r="37" spans="1:16" x14ac:dyDescent="0.25">
      <c r="A37" s="1">
        <v>74</v>
      </c>
      <c r="B37" t="s">
        <v>249</v>
      </c>
      <c r="C37" s="14" t="s">
        <v>464</v>
      </c>
      <c r="D37" s="14" t="s">
        <v>460</v>
      </c>
      <c r="E37" s="9">
        <v>70</v>
      </c>
      <c r="F37" s="5">
        <v>76</v>
      </c>
      <c r="G37" s="5">
        <v>79</v>
      </c>
      <c r="I37" s="31">
        <f>IF(E37=0,"-",E37/'POPULAÇÃO ATENDIDA SES'!E37)</f>
        <v>24.634009009009009</v>
      </c>
      <c r="J37" s="31">
        <f>IF(F37=0,"-",F37/'POPULAÇÃO ATENDIDA SES'!F37)</f>
        <v>26.745495495495494</v>
      </c>
      <c r="K37" s="31">
        <f>IF(G37=0,"-",G37/'POPULAÇÃO ATENDIDA SES'!G37)</f>
        <v>27.801238738738739</v>
      </c>
      <c r="M37" s="31">
        <f>$K37*'POPULAÇÃO ATENDIDA SES'!X37</f>
        <v>79</v>
      </c>
      <c r="N37" s="31">
        <f>$K37*'POPULAÇÃO ATENDIDA SES'!Y37</f>
        <v>79</v>
      </c>
      <c r="O37" s="31">
        <f>$K37*'POPULAÇÃO ATENDIDA SES'!Z37</f>
        <v>79</v>
      </c>
      <c r="P37" s="31">
        <f>$K37*'POPULAÇÃO ATENDIDA SES'!AA37</f>
        <v>79</v>
      </c>
    </row>
    <row r="38" spans="1:16" x14ac:dyDescent="0.25">
      <c r="A38" s="1">
        <v>76</v>
      </c>
      <c r="B38" t="s">
        <v>449</v>
      </c>
      <c r="C38" s="14" t="s">
        <v>464</v>
      </c>
      <c r="D38" s="14" t="s">
        <v>460</v>
      </c>
      <c r="E38" s="9">
        <v>1197958</v>
      </c>
      <c r="F38" s="5">
        <v>1226398</v>
      </c>
      <c r="G38" s="5">
        <v>1232015</v>
      </c>
      <c r="I38" s="31">
        <f>IF(E38=0,"-",E38/'POPULAÇÃO ATENDIDA SES'!E38)</f>
        <v>50.571814189905012</v>
      </c>
      <c r="J38" s="31">
        <f>IF(F38=0,"-",F38/'POPULAÇÃO ATENDIDA SES'!F38)</f>
        <v>50.982185205777142</v>
      </c>
      <c r="K38" s="31">
        <f>IF(G38=0,"-",G38/'POPULAÇÃO ATENDIDA SES'!G38)</f>
        <v>50.433961351042896</v>
      </c>
      <c r="M38" s="31">
        <f>$K38*'POPULAÇÃO ATENDIDA SES'!X38</f>
        <v>1245245.3796045787</v>
      </c>
      <c r="N38" s="31">
        <f>$K38*'POPULAÇÃO ATENDIDA SES'!Y38</f>
        <v>1258065.5148803331</v>
      </c>
      <c r="O38" s="31">
        <f>$K38*'POPULAÇÃO ATENDIDA SES'!Z38</f>
        <v>1270475.4058272634</v>
      </c>
      <c r="P38" s="31">
        <f>$K38*'POPULAÇÃO ATENDIDA SES'!AA38</f>
        <v>1282423.7719042667</v>
      </c>
    </row>
    <row r="39" spans="1:16" x14ac:dyDescent="0.25">
      <c r="A39" s="1">
        <v>77</v>
      </c>
      <c r="B39" t="s">
        <v>251</v>
      </c>
      <c r="C39" s="14" t="s">
        <v>465</v>
      </c>
      <c r="D39" s="14" t="s">
        <v>458</v>
      </c>
      <c r="E39" s="9">
        <v>0</v>
      </c>
      <c r="F39" s="5">
        <v>0</v>
      </c>
      <c r="G39" s="5">
        <v>0</v>
      </c>
      <c r="I39" s="31"/>
      <c r="J39" s="31"/>
      <c r="K39" s="31"/>
      <c r="M39" s="31">
        <f>$K39*'POPULAÇÃO ATENDIDA SES'!X39</f>
        <v>0</v>
      </c>
      <c r="N39" s="31">
        <f>$K39*'POPULAÇÃO ATENDIDA SES'!Y39</f>
        <v>0</v>
      </c>
      <c r="O39" s="31">
        <f>$K39*'POPULAÇÃO ATENDIDA SES'!Z39</f>
        <v>0</v>
      </c>
      <c r="P39" s="31">
        <f>$K39*'POPULAÇÃO ATENDIDA SES'!AA39</f>
        <v>0</v>
      </c>
    </row>
    <row r="40" spans="1:16" x14ac:dyDescent="0.25">
      <c r="A40" s="1">
        <v>82</v>
      </c>
      <c r="B40" t="s">
        <v>252</v>
      </c>
      <c r="C40" s="14" t="s">
        <v>463</v>
      </c>
      <c r="D40" s="14" t="s">
        <v>458</v>
      </c>
      <c r="E40" s="9">
        <v>0</v>
      </c>
      <c r="F40" s="5">
        <v>0</v>
      </c>
      <c r="G40" s="5">
        <v>0</v>
      </c>
      <c r="I40" s="31"/>
      <c r="J40" s="31"/>
      <c r="K40" s="31"/>
      <c r="M40" s="31">
        <f>$K40*'POPULAÇÃO ATENDIDA SES'!X40</f>
        <v>0</v>
      </c>
      <c r="N40" s="31">
        <f>$K40*'POPULAÇÃO ATENDIDA SES'!Y40</f>
        <v>0</v>
      </c>
      <c r="O40" s="31">
        <f>$K40*'POPULAÇÃO ATENDIDA SES'!Z40</f>
        <v>0</v>
      </c>
      <c r="P40" s="31">
        <f>$K40*'POPULAÇÃO ATENDIDA SES'!AA40</f>
        <v>0</v>
      </c>
    </row>
    <row r="41" spans="1:16" x14ac:dyDescent="0.25">
      <c r="A41" s="1">
        <v>83</v>
      </c>
      <c r="B41" t="s">
        <v>254</v>
      </c>
      <c r="C41" s="14" t="s">
        <v>463</v>
      </c>
      <c r="D41" s="14" t="s">
        <v>458</v>
      </c>
      <c r="E41" s="9">
        <v>0</v>
      </c>
      <c r="F41" s="5">
        <v>0</v>
      </c>
      <c r="G41" s="5">
        <v>24</v>
      </c>
      <c r="I41" s="31"/>
      <c r="J41" s="31"/>
      <c r="K41" s="31">
        <f>IF(G41=0,"-",G41/'POPULAÇÃO ATENDIDA SES'!G41)</f>
        <v>8.090614886731391</v>
      </c>
      <c r="M41" s="31">
        <f>$K41*'POPULAÇÃO ATENDIDA SES'!X41</f>
        <v>24</v>
      </c>
      <c r="N41" s="31">
        <f>$K41*'POPULAÇÃO ATENDIDA SES'!Y41</f>
        <v>24</v>
      </c>
      <c r="O41" s="31">
        <f>$K41*'POPULAÇÃO ATENDIDA SES'!Z41</f>
        <v>24</v>
      </c>
      <c r="P41" s="31">
        <f>$K41*'POPULAÇÃO ATENDIDA SES'!AA41</f>
        <v>24</v>
      </c>
    </row>
    <row r="42" spans="1:16" x14ac:dyDescent="0.25">
      <c r="A42" s="1">
        <v>85</v>
      </c>
      <c r="B42" t="s">
        <v>256</v>
      </c>
      <c r="C42" s="14" t="s">
        <v>463</v>
      </c>
      <c r="D42" s="14" t="s">
        <v>460</v>
      </c>
      <c r="E42" s="9">
        <v>187497</v>
      </c>
      <c r="F42" s="5">
        <v>200000</v>
      </c>
      <c r="G42" s="5">
        <v>213215</v>
      </c>
      <c r="I42" s="31">
        <f>IF(E42=0,"-",E42/'POPULAÇÃO ATENDIDA SES'!E42)</f>
        <v>38.146538477869349</v>
      </c>
      <c r="J42" s="31">
        <f>IF(F42=0,"-",F42/'POPULAÇÃO ATENDIDA SES'!F42)</f>
        <v>40.536254105562492</v>
      </c>
      <c r="K42" s="31">
        <f>IF(G42=0,"-",G42/'POPULAÇÃO ATENDIDA SES'!G42)</f>
        <v>43.051092499082856</v>
      </c>
      <c r="M42" s="31">
        <f>$K42*'POPULAÇÃO ATENDIDA SES'!X42</f>
        <v>215528.51288509977</v>
      </c>
      <c r="N42" s="31">
        <f>$K42*'POPULAÇÃO ATENDIDA SES'!Y42</f>
        <v>217759.4003100174</v>
      </c>
      <c r="O42" s="31">
        <f>$K42*'POPULAÇÃO ATENDIDA SES'!Z42</f>
        <v>219866.34954466188</v>
      </c>
      <c r="P42" s="31">
        <f>$K42*'POPULAÇÃO ATENDIDA SES'!AA42</f>
        <v>221973.29877930629</v>
      </c>
    </row>
    <row r="43" spans="1:16" x14ac:dyDescent="0.25">
      <c r="A43" s="1">
        <v>86</v>
      </c>
      <c r="B43" t="s">
        <v>258</v>
      </c>
      <c r="C43" s="14" t="s">
        <v>464</v>
      </c>
      <c r="D43" s="14" t="s">
        <v>460</v>
      </c>
      <c r="E43" s="9">
        <v>0</v>
      </c>
      <c r="F43" s="5">
        <v>0</v>
      </c>
      <c r="G43" s="5">
        <v>0</v>
      </c>
      <c r="I43" s="31"/>
      <c r="J43" s="31"/>
      <c r="K43" s="31"/>
      <c r="M43" s="31">
        <f>$K43*'POPULAÇÃO ATENDIDA SES'!X43</f>
        <v>0</v>
      </c>
      <c r="N43" s="31">
        <f>$K43*'POPULAÇÃO ATENDIDA SES'!Y43</f>
        <v>0</v>
      </c>
      <c r="O43" s="31">
        <f>$K43*'POPULAÇÃO ATENDIDA SES'!Z43</f>
        <v>0</v>
      </c>
      <c r="P43" s="31">
        <f>$K43*'POPULAÇÃO ATENDIDA SES'!AA43</f>
        <v>0</v>
      </c>
    </row>
    <row r="44" spans="1:16" x14ac:dyDescent="0.25">
      <c r="A44" s="1">
        <v>87</v>
      </c>
      <c r="B44" t="s">
        <v>260</v>
      </c>
      <c r="C44" s="14" t="s">
        <v>463</v>
      </c>
      <c r="D44" s="14" t="s">
        <v>459</v>
      </c>
      <c r="E44" s="9">
        <v>0</v>
      </c>
      <c r="F44" s="5">
        <v>0</v>
      </c>
      <c r="G44" s="5">
        <v>0</v>
      </c>
      <c r="I44" s="31"/>
      <c r="J44" s="31"/>
      <c r="K44" s="31"/>
      <c r="M44" s="31">
        <f>$K44*'POPULAÇÃO ATENDIDA SES'!X44</f>
        <v>0</v>
      </c>
      <c r="N44" s="31">
        <f>$K44*'POPULAÇÃO ATENDIDA SES'!Y44</f>
        <v>0</v>
      </c>
      <c r="O44" s="31">
        <f>$K44*'POPULAÇÃO ATENDIDA SES'!Z44</f>
        <v>0</v>
      </c>
      <c r="P44" s="31">
        <f>$K44*'POPULAÇÃO ATENDIDA SES'!AA44</f>
        <v>0</v>
      </c>
    </row>
    <row r="45" spans="1:16" x14ac:dyDescent="0.25">
      <c r="A45" s="1">
        <v>88</v>
      </c>
      <c r="B45" t="s">
        <v>261</v>
      </c>
      <c r="C45" s="14" t="s">
        <v>463</v>
      </c>
      <c r="D45" s="14" t="s">
        <v>459</v>
      </c>
      <c r="E45" s="9">
        <v>0</v>
      </c>
      <c r="F45" s="5">
        <v>0</v>
      </c>
      <c r="G45" s="5">
        <v>0</v>
      </c>
      <c r="I45" s="31"/>
      <c r="J45" s="31"/>
      <c r="K45" s="31"/>
      <c r="M45" s="31">
        <f>$K45*'POPULAÇÃO ATENDIDA SES'!X45</f>
        <v>0</v>
      </c>
      <c r="N45" s="31">
        <f>$K45*'POPULAÇÃO ATENDIDA SES'!Y45</f>
        <v>0</v>
      </c>
      <c r="O45" s="31">
        <f>$K45*'POPULAÇÃO ATENDIDA SES'!Z45</f>
        <v>0</v>
      </c>
      <c r="P45" s="31">
        <f>$K45*'POPULAÇÃO ATENDIDA SES'!AA45</f>
        <v>0</v>
      </c>
    </row>
    <row r="46" spans="1:16" x14ac:dyDescent="0.25">
      <c r="A46" s="1">
        <v>91</v>
      </c>
      <c r="B46" t="s">
        <v>262</v>
      </c>
      <c r="C46" s="14" t="s">
        <v>463</v>
      </c>
      <c r="D46" s="14" t="s">
        <v>460</v>
      </c>
      <c r="E46" s="9">
        <v>0</v>
      </c>
      <c r="F46" s="5">
        <v>0</v>
      </c>
      <c r="G46" s="5">
        <v>0</v>
      </c>
      <c r="I46" s="31"/>
      <c r="J46" s="31"/>
      <c r="K46" s="31"/>
      <c r="M46" s="31">
        <f>$K46*'POPULAÇÃO ATENDIDA SES'!X46</f>
        <v>0</v>
      </c>
      <c r="N46" s="31">
        <f>$K46*'POPULAÇÃO ATENDIDA SES'!Y46</f>
        <v>0</v>
      </c>
      <c r="O46" s="31">
        <f>$K46*'POPULAÇÃO ATENDIDA SES'!Z46</f>
        <v>0</v>
      </c>
      <c r="P46" s="31">
        <f>$K46*'POPULAÇÃO ATENDIDA SES'!AA46</f>
        <v>0</v>
      </c>
    </row>
    <row r="47" spans="1:16" x14ac:dyDescent="0.25">
      <c r="A47" s="1">
        <v>93</v>
      </c>
      <c r="B47" t="s">
        <v>263</v>
      </c>
      <c r="C47" s="14" t="s">
        <v>463</v>
      </c>
      <c r="D47" s="14" t="s">
        <v>458</v>
      </c>
      <c r="E47" s="9">
        <v>216199</v>
      </c>
      <c r="F47" s="5">
        <v>231023</v>
      </c>
      <c r="G47" s="5">
        <v>235883</v>
      </c>
      <c r="I47" s="31">
        <f>IF(E47=0,"-",E47/'POPULAÇÃO ATENDIDA SES'!E47)</f>
        <v>44.429749541643979</v>
      </c>
      <c r="J47" s="31">
        <f>IF(F47=0,"-",F47/'POPULAÇÃO ATENDIDA SES'!F47)</f>
        <v>47.419822090330243</v>
      </c>
      <c r="K47" s="31">
        <f>IF(G47=0,"-",G47/'POPULAÇÃO ATENDIDA SES'!G47)</f>
        <v>48.331387644762842</v>
      </c>
      <c r="M47" s="31">
        <f>$K47*'POPULAÇÃO ATENDIDA SES'!X47</f>
        <v>238421.13710517183</v>
      </c>
      <c r="N47" s="31">
        <f>$K47*'POPULAÇÃO ATENDIDA SES'!Y47</f>
        <v>240877.39881985422</v>
      </c>
      <c r="O47" s="31">
        <f>$K47*'POPULAÇÃO ATENDIDA SES'!Z47</f>
        <v>243251.78514404726</v>
      </c>
      <c r="P47" s="31">
        <f>$K47*'POPULAÇÃO ATENDIDA SES'!AA47</f>
        <v>245544.2960777508</v>
      </c>
    </row>
    <row r="48" spans="1:16" x14ac:dyDescent="0.25">
      <c r="A48" s="1">
        <v>95</v>
      </c>
      <c r="B48" t="s">
        <v>265</v>
      </c>
      <c r="C48" s="14" t="s">
        <v>464</v>
      </c>
      <c r="D48" s="14" t="s">
        <v>460</v>
      </c>
      <c r="E48" s="9">
        <v>614872</v>
      </c>
      <c r="F48" s="5">
        <v>641516</v>
      </c>
      <c r="G48" s="5">
        <v>650971</v>
      </c>
      <c r="I48" s="31">
        <f>IF(E48=0,"-",E48/'POPULAÇÃO ATENDIDA SES'!E48)</f>
        <v>45.292816105547665</v>
      </c>
      <c r="J48" s="31">
        <f>IF(F48=0,"-",F48/'POPULAÇÃO ATENDIDA SES'!F48)</f>
        <v>46.570879640922861</v>
      </c>
      <c r="K48" s="31">
        <f>IF(G48=0,"-",G48/'POPULAÇÃO ATENDIDA SES'!G48)</f>
        <v>46.572647731478334</v>
      </c>
      <c r="M48" s="31">
        <f>$K48*'POPULAÇÃO ATENDIDA SES'!X48</f>
        <v>657951.92225201067</v>
      </c>
      <c r="N48" s="31">
        <f>$K48*'POPULAÇÃO ATENDIDA SES'!Y48</f>
        <v>664744.17092964286</v>
      </c>
      <c r="O48" s="31">
        <f>$K48*'POPULAÇÃO ATENDIDA SES'!Z48</f>
        <v>671300.57763930154</v>
      </c>
      <c r="P48" s="31">
        <f>$K48*'POPULAÇÃO ATENDIDA SES'!AA48</f>
        <v>677621.14238098694</v>
      </c>
    </row>
    <row r="49" spans="1:16" x14ac:dyDescent="0.25">
      <c r="A49" s="1">
        <v>98</v>
      </c>
      <c r="B49" t="s">
        <v>267</v>
      </c>
      <c r="C49" s="14" t="s">
        <v>464</v>
      </c>
      <c r="D49" s="14" t="s">
        <v>460</v>
      </c>
      <c r="E49" s="9">
        <v>694269</v>
      </c>
      <c r="F49" s="5">
        <v>711757</v>
      </c>
      <c r="G49" s="5">
        <v>706564</v>
      </c>
      <c r="I49" s="31">
        <f>IF(E49=0,"-",E49/'POPULAÇÃO ATENDIDA SES'!E49)</f>
        <v>48.176511520362745</v>
      </c>
      <c r="J49" s="31">
        <f>IF(F49=0,"-",F49/'POPULAÇÃO ATENDIDA SES'!F49)</f>
        <v>48.920398088461887</v>
      </c>
      <c r="K49" s="31">
        <f>IF(G49=0,"-",G49/'POPULAÇÃO ATENDIDA SES'!G49)</f>
        <v>48.101697042990516</v>
      </c>
      <c r="M49" s="31">
        <f>$K49*'POPULAÇÃO ATENDIDA SES'!X49</f>
        <v>714125.59143846401</v>
      </c>
      <c r="N49" s="31">
        <f>$K49*'POPULAÇÃO ATENDIDA SES'!Y49</f>
        <v>721464.7831287377</v>
      </c>
      <c r="O49" s="31">
        <f>$K49*'POPULAÇÃO ATENDIDA SES'!Z49</f>
        <v>728581.57507082156</v>
      </c>
      <c r="P49" s="31">
        <f>$K49*'POPULAÇÃO ATENDIDA SES'!AA49</f>
        <v>735431.4873150771</v>
      </c>
    </row>
    <row r="50" spans="1:16" x14ac:dyDescent="0.25">
      <c r="A50" s="1">
        <v>99</v>
      </c>
      <c r="B50" t="s">
        <v>269</v>
      </c>
      <c r="C50" s="14" t="s">
        <v>465</v>
      </c>
      <c r="D50" s="14" t="s">
        <v>458</v>
      </c>
      <c r="E50" s="9">
        <v>0</v>
      </c>
      <c r="F50" s="5">
        <v>0</v>
      </c>
      <c r="G50" s="5">
        <v>0</v>
      </c>
      <c r="I50" s="31"/>
      <c r="J50" s="31"/>
      <c r="K50" s="31"/>
      <c r="M50" s="31">
        <f>$K50*'POPULAÇÃO ATENDIDA SES'!X50</f>
        <v>0</v>
      </c>
      <c r="N50" s="31">
        <f>$K50*'POPULAÇÃO ATENDIDA SES'!Y50</f>
        <v>0</v>
      </c>
      <c r="O50" s="31">
        <f>$K50*'POPULAÇÃO ATENDIDA SES'!Z50</f>
        <v>0</v>
      </c>
      <c r="P50" s="31">
        <f>$K50*'POPULAÇÃO ATENDIDA SES'!AA50</f>
        <v>0</v>
      </c>
    </row>
    <row r="51" spans="1:16" x14ac:dyDescent="0.25">
      <c r="A51" s="1">
        <v>100</v>
      </c>
      <c r="B51" t="s">
        <v>271</v>
      </c>
      <c r="C51" s="14" t="s">
        <v>463</v>
      </c>
      <c r="D51" s="14" t="s">
        <v>460</v>
      </c>
      <c r="E51" s="9">
        <v>0</v>
      </c>
      <c r="F51" s="5">
        <v>0</v>
      </c>
      <c r="G51" s="5">
        <v>0</v>
      </c>
      <c r="I51" s="31"/>
      <c r="J51" s="31"/>
      <c r="K51" s="31"/>
      <c r="M51" s="31">
        <f>$K51*'POPULAÇÃO ATENDIDA SES'!X51</f>
        <v>0</v>
      </c>
      <c r="N51" s="31">
        <f>$K51*'POPULAÇÃO ATENDIDA SES'!Y51</f>
        <v>0</v>
      </c>
      <c r="O51" s="31">
        <f>$K51*'POPULAÇÃO ATENDIDA SES'!Z51</f>
        <v>0</v>
      </c>
      <c r="P51" s="31">
        <f>$K51*'POPULAÇÃO ATENDIDA SES'!AA51</f>
        <v>0</v>
      </c>
    </row>
    <row r="52" spans="1:16" x14ac:dyDescent="0.25">
      <c r="A52" s="1">
        <v>101</v>
      </c>
      <c r="B52" t="s">
        <v>273</v>
      </c>
      <c r="C52" s="14" t="s">
        <v>463</v>
      </c>
      <c r="D52" s="14" t="s">
        <v>459</v>
      </c>
      <c r="E52" s="9">
        <v>0</v>
      </c>
      <c r="F52" s="5">
        <v>0</v>
      </c>
      <c r="G52" s="5">
        <v>0</v>
      </c>
      <c r="I52" s="31"/>
      <c r="J52" s="31"/>
      <c r="K52" s="31"/>
      <c r="M52" s="31">
        <f>$K52*'POPULAÇÃO ATENDIDA SES'!X52</f>
        <v>0</v>
      </c>
      <c r="N52" s="31">
        <f>$K52*'POPULAÇÃO ATENDIDA SES'!Y52</f>
        <v>0</v>
      </c>
      <c r="O52" s="31">
        <f>$K52*'POPULAÇÃO ATENDIDA SES'!Z52</f>
        <v>0</v>
      </c>
      <c r="P52" s="31">
        <f>$K52*'POPULAÇÃO ATENDIDA SES'!AA52</f>
        <v>0</v>
      </c>
    </row>
    <row r="53" spans="1:16" x14ac:dyDescent="0.25">
      <c r="A53" s="1">
        <v>105</v>
      </c>
      <c r="B53" t="s">
        <v>274</v>
      </c>
      <c r="C53" s="14" t="s">
        <v>463</v>
      </c>
      <c r="D53" s="14" t="s">
        <v>459</v>
      </c>
      <c r="E53" s="9">
        <v>0</v>
      </c>
      <c r="F53" s="5">
        <v>0</v>
      </c>
      <c r="G53" s="5">
        <v>0</v>
      </c>
      <c r="I53" s="31"/>
      <c r="J53" s="31"/>
      <c r="K53" s="31"/>
      <c r="M53" s="31">
        <f>$K53*'POPULAÇÃO ATENDIDA SES'!X53</f>
        <v>0</v>
      </c>
      <c r="N53" s="31">
        <f>$K53*'POPULAÇÃO ATENDIDA SES'!Y53</f>
        <v>0</v>
      </c>
      <c r="O53" s="31">
        <f>$K53*'POPULAÇÃO ATENDIDA SES'!Z53</f>
        <v>0</v>
      </c>
      <c r="P53" s="31">
        <f>$K53*'POPULAÇÃO ATENDIDA SES'!AA53</f>
        <v>0</v>
      </c>
    </row>
    <row r="54" spans="1:16" x14ac:dyDescent="0.25">
      <c r="A54" s="1">
        <v>106</v>
      </c>
      <c r="B54" t="s">
        <v>275</v>
      </c>
      <c r="C54" s="14" t="s">
        <v>463</v>
      </c>
      <c r="D54" s="14" t="s">
        <v>459</v>
      </c>
      <c r="E54" s="9">
        <v>0</v>
      </c>
      <c r="F54" s="5">
        <v>0</v>
      </c>
      <c r="G54" s="5">
        <v>0</v>
      </c>
      <c r="I54" s="31"/>
      <c r="J54" s="31"/>
      <c r="K54" s="31"/>
      <c r="M54" s="31">
        <f>$K54*'POPULAÇÃO ATENDIDA SES'!X54</f>
        <v>0</v>
      </c>
      <c r="N54" s="31">
        <f>$K54*'POPULAÇÃO ATENDIDA SES'!Y54</f>
        <v>0</v>
      </c>
      <c r="O54" s="31">
        <f>$K54*'POPULAÇÃO ATENDIDA SES'!Z54</f>
        <v>0</v>
      </c>
      <c r="P54" s="31">
        <f>$K54*'POPULAÇÃO ATENDIDA SES'!AA54</f>
        <v>0</v>
      </c>
    </row>
    <row r="55" spans="1:16" x14ac:dyDescent="0.25">
      <c r="A55" s="1">
        <v>107</v>
      </c>
      <c r="B55" t="s">
        <v>276</v>
      </c>
      <c r="C55" s="14" t="s">
        <v>465</v>
      </c>
      <c r="D55" s="14" t="s">
        <v>458</v>
      </c>
      <c r="E55" s="9">
        <v>0</v>
      </c>
      <c r="F55" s="5">
        <v>0</v>
      </c>
      <c r="G55" s="5">
        <v>0</v>
      </c>
      <c r="I55" s="31"/>
      <c r="J55" s="31"/>
      <c r="K55" s="31"/>
      <c r="M55" s="31">
        <f>$K55*'POPULAÇÃO ATENDIDA SES'!X55</f>
        <v>0</v>
      </c>
      <c r="N55" s="31">
        <f>$K55*'POPULAÇÃO ATENDIDA SES'!Y55</f>
        <v>0</v>
      </c>
      <c r="O55" s="31">
        <f>$K55*'POPULAÇÃO ATENDIDA SES'!Z55</f>
        <v>0</v>
      </c>
      <c r="P55" s="31">
        <f>$K55*'POPULAÇÃO ATENDIDA SES'!AA55</f>
        <v>0</v>
      </c>
    </row>
    <row r="56" spans="1:16" x14ac:dyDescent="0.25">
      <c r="A56" s="1">
        <v>111</v>
      </c>
      <c r="B56" t="s">
        <v>277</v>
      </c>
      <c r="C56" s="14" t="s">
        <v>463</v>
      </c>
      <c r="D56" s="14" t="s">
        <v>459</v>
      </c>
      <c r="E56" s="9">
        <v>599628</v>
      </c>
      <c r="F56" s="5">
        <v>630894</v>
      </c>
      <c r="G56" s="5">
        <v>665949</v>
      </c>
      <c r="I56" s="31">
        <f>IF(E56=0,"-",E56/'POPULAÇÃO ATENDIDA SES'!E56)</f>
        <v>33.10615049984861</v>
      </c>
      <c r="J56" s="31">
        <f>IF(F56=0,"-",F56/'POPULAÇÃO ATENDIDA SES'!F56)</f>
        <v>34.617752317925834</v>
      </c>
      <c r="K56" s="31">
        <f>IF(G56=0,"-",G56/'POPULAÇÃO ATENDIDA SES'!G56)</f>
        <v>36.316093637802936</v>
      </c>
      <c r="M56" s="31">
        <f>$K56*'POPULAÇÃO ATENDIDA SES'!X56</f>
        <v>673124.88549848937</v>
      </c>
      <c r="N56" s="31">
        <f>$K56*'POPULAÇÃO ATENDIDA SES'!Y56</f>
        <v>680032.51359516615</v>
      </c>
      <c r="O56" s="31">
        <f>$K56*'POPULAÇÃO ATENDIDA SES'!Z56</f>
        <v>686738.94864048343</v>
      </c>
      <c r="P56" s="31">
        <f>$K56*'POPULAÇÃO ATENDIDA SES'!AA56</f>
        <v>693210.65845921449</v>
      </c>
    </row>
    <row r="57" spans="1:16" x14ac:dyDescent="0.25">
      <c r="A57" s="1">
        <v>113</v>
      </c>
      <c r="B57" t="s">
        <v>278</v>
      </c>
      <c r="C57" s="14" t="s">
        <v>463</v>
      </c>
      <c r="D57" s="14" t="s">
        <v>458</v>
      </c>
      <c r="E57" s="9">
        <v>0</v>
      </c>
      <c r="F57" s="5">
        <v>0</v>
      </c>
      <c r="G57" s="5">
        <v>0</v>
      </c>
      <c r="I57" s="31"/>
      <c r="J57" s="31"/>
      <c r="K57" s="31"/>
      <c r="M57" s="31">
        <f>$K57*'POPULAÇÃO ATENDIDA SES'!X57</f>
        <v>0</v>
      </c>
      <c r="N57" s="31">
        <f>$K57*'POPULAÇÃO ATENDIDA SES'!Y57</f>
        <v>0</v>
      </c>
      <c r="O57" s="31">
        <f>$K57*'POPULAÇÃO ATENDIDA SES'!Z57</f>
        <v>0</v>
      </c>
      <c r="P57" s="31">
        <f>$K57*'POPULAÇÃO ATENDIDA SES'!AA57</f>
        <v>0</v>
      </c>
    </row>
    <row r="58" spans="1:16" x14ac:dyDescent="0.25">
      <c r="A58" s="1">
        <v>120</v>
      </c>
      <c r="B58" t="s">
        <v>279</v>
      </c>
      <c r="C58" s="14" t="s">
        <v>463</v>
      </c>
      <c r="D58" s="14" t="s">
        <v>458</v>
      </c>
      <c r="E58" s="9">
        <v>0</v>
      </c>
      <c r="F58" s="5">
        <v>0</v>
      </c>
      <c r="G58" s="5">
        <v>0</v>
      </c>
      <c r="I58" s="31"/>
      <c r="J58" s="31"/>
      <c r="K58" s="31"/>
      <c r="M58" s="31">
        <f>$K58*'POPULAÇÃO ATENDIDA SES'!X58</f>
        <v>0</v>
      </c>
      <c r="N58" s="31">
        <f>$K58*'POPULAÇÃO ATENDIDA SES'!Y58</f>
        <v>0</v>
      </c>
      <c r="O58" s="31">
        <f>$K58*'POPULAÇÃO ATENDIDA SES'!Z58</f>
        <v>0</v>
      </c>
      <c r="P58" s="31">
        <f>$K58*'POPULAÇÃO ATENDIDA SES'!AA58</f>
        <v>0</v>
      </c>
    </row>
    <row r="59" spans="1:16" x14ac:dyDescent="0.25">
      <c r="A59" s="1">
        <v>126</v>
      </c>
      <c r="B59" t="s">
        <v>280</v>
      </c>
      <c r="C59" s="14" t="s">
        <v>463</v>
      </c>
      <c r="D59" s="14" t="s">
        <v>460</v>
      </c>
      <c r="E59" s="9">
        <v>0</v>
      </c>
      <c r="F59" s="5">
        <v>0</v>
      </c>
      <c r="G59" s="5">
        <v>0</v>
      </c>
      <c r="I59" s="31"/>
      <c r="J59" s="31"/>
      <c r="K59" s="31"/>
      <c r="M59" s="31">
        <f>$K59*'POPULAÇÃO ATENDIDA SES'!X59</f>
        <v>0</v>
      </c>
      <c r="N59" s="31">
        <f>$K59*'POPULAÇÃO ATENDIDA SES'!Y59</f>
        <v>0</v>
      </c>
      <c r="O59" s="31">
        <f>$K59*'POPULAÇÃO ATENDIDA SES'!Z59</f>
        <v>0</v>
      </c>
      <c r="P59" s="31">
        <f>$K59*'POPULAÇÃO ATENDIDA SES'!AA59</f>
        <v>0</v>
      </c>
    </row>
    <row r="60" spans="1:16" x14ac:dyDescent="0.25">
      <c r="A60" s="1">
        <v>127</v>
      </c>
      <c r="B60" t="s">
        <v>281</v>
      </c>
      <c r="C60" s="14" t="s">
        <v>465</v>
      </c>
      <c r="D60" s="14" t="s">
        <v>458</v>
      </c>
      <c r="E60" s="9">
        <v>0</v>
      </c>
      <c r="F60" s="5">
        <v>0</v>
      </c>
      <c r="G60" s="5">
        <v>0</v>
      </c>
      <c r="I60" s="31"/>
      <c r="J60" s="31"/>
      <c r="K60" s="31"/>
      <c r="M60" s="31">
        <f>$K60*'POPULAÇÃO ATENDIDA SES'!X60</f>
        <v>0</v>
      </c>
      <c r="N60" s="31">
        <f>$K60*'POPULAÇÃO ATENDIDA SES'!Y60</f>
        <v>0</v>
      </c>
      <c r="O60" s="31">
        <f>$K60*'POPULAÇÃO ATENDIDA SES'!Z60</f>
        <v>0</v>
      </c>
      <c r="P60" s="31">
        <f>$K60*'POPULAÇÃO ATENDIDA SES'!AA60</f>
        <v>0</v>
      </c>
    </row>
    <row r="61" spans="1:16" x14ac:dyDescent="0.25">
      <c r="A61" s="1">
        <v>128</v>
      </c>
      <c r="B61" t="s">
        <v>282</v>
      </c>
      <c r="C61" s="14" t="s">
        <v>463</v>
      </c>
      <c r="D61" s="14" t="s">
        <v>459</v>
      </c>
      <c r="E61" s="9">
        <v>0</v>
      </c>
      <c r="F61" s="5">
        <v>0</v>
      </c>
      <c r="G61" s="5">
        <v>0</v>
      </c>
      <c r="I61" s="31"/>
      <c r="J61" s="31"/>
      <c r="K61" s="31"/>
      <c r="M61" s="31">
        <f>$K61*'POPULAÇÃO ATENDIDA SES'!X61</f>
        <v>0</v>
      </c>
      <c r="N61" s="31">
        <f>$K61*'POPULAÇÃO ATENDIDA SES'!Y61</f>
        <v>0</v>
      </c>
      <c r="O61" s="31">
        <f>$K61*'POPULAÇÃO ATENDIDA SES'!Z61</f>
        <v>0</v>
      </c>
      <c r="P61" s="31">
        <f>$K61*'POPULAÇÃO ATENDIDA SES'!AA61</f>
        <v>0</v>
      </c>
    </row>
    <row r="62" spans="1:16" x14ac:dyDescent="0.25">
      <c r="A62" s="1">
        <v>130</v>
      </c>
      <c r="B62" t="s">
        <v>283</v>
      </c>
      <c r="C62" s="14" t="s">
        <v>463</v>
      </c>
      <c r="D62" s="14" t="s">
        <v>458</v>
      </c>
      <c r="E62" s="9">
        <v>1131218</v>
      </c>
      <c r="F62" s="5">
        <v>1182254</v>
      </c>
      <c r="G62" s="5">
        <v>1232781</v>
      </c>
      <c r="I62" s="31">
        <f>IF(E62=0,"-",E62/'POPULAÇÃO ATENDIDA SES'!E62)</f>
        <v>51.623601226658018</v>
      </c>
      <c r="J62" s="31">
        <f>IF(F62=0,"-",F62/'POPULAÇÃO ATENDIDA SES'!F62)</f>
        <v>53.657533847180375</v>
      </c>
      <c r="K62" s="31">
        <f>IF(G62=0,"-",G62/'POPULAÇÃO ATENDIDA SES'!G62)</f>
        <v>55.644695918693394</v>
      </c>
      <c r="M62" s="31">
        <f>$K62*'POPULAÇÃO ATENDIDA SES'!X62</f>
        <v>1246027.4456189394</v>
      </c>
      <c r="N62" s="31">
        <f>$K62*'POPULAÇÃO ATENDIDA SES'!Y62</f>
        <v>1258843.1125185636</v>
      </c>
      <c r="O62" s="31">
        <f>$K62*'POPULAÇÃO ATENDIDA SES'!Z62</f>
        <v>1271228.0006988728</v>
      </c>
      <c r="P62" s="31">
        <f>$K62*'POPULAÇÃO ATENDIDA SES'!AA62</f>
        <v>1283235.9574997814</v>
      </c>
    </row>
    <row r="63" spans="1:16" x14ac:dyDescent="0.25">
      <c r="A63" s="1">
        <v>133</v>
      </c>
      <c r="B63" t="s">
        <v>284</v>
      </c>
      <c r="C63" s="14" t="s">
        <v>463</v>
      </c>
      <c r="D63" s="14" t="s">
        <v>460</v>
      </c>
      <c r="E63" s="9">
        <v>0</v>
      </c>
      <c r="F63" s="5">
        <v>0</v>
      </c>
      <c r="G63" s="5">
        <v>0</v>
      </c>
      <c r="I63" s="31"/>
      <c r="J63" s="31"/>
      <c r="K63" s="31"/>
      <c r="M63" s="31">
        <f>$K63*'POPULAÇÃO ATENDIDA SES'!X63</f>
        <v>0</v>
      </c>
      <c r="N63" s="31">
        <f>$K63*'POPULAÇÃO ATENDIDA SES'!Y63</f>
        <v>0</v>
      </c>
      <c r="O63" s="31">
        <f>$K63*'POPULAÇÃO ATENDIDA SES'!Z63</f>
        <v>0</v>
      </c>
      <c r="P63" s="31">
        <f>$K63*'POPULAÇÃO ATENDIDA SES'!AA63</f>
        <v>0</v>
      </c>
    </row>
    <row r="64" spans="1:16" x14ac:dyDescent="0.25">
      <c r="A64" s="1">
        <v>135</v>
      </c>
      <c r="B64" t="s">
        <v>285</v>
      </c>
      <c r="C64" s="14" t="s">
        <v>463</v>
      </c>
      <c r="D64" s="14" t="s">
        <v>459</v>
      </c>
      <c r="E64" s="9">
        <v>1195804</v>
      </c>
      <c r="F64" s="5">
        <v>1217854</v>
      </c>
      <c r="G64" s="5">
        <v>1264342</v>
      </c>
      <c r="I64" s="31">
        <f>IF(E64=0,"-",E64/'POPULAÇÃO ATENDIDA SES'!E64)</f>
        <v>32.743593558544539</v>
      </c>
      <c r="J64" s="31">
        <f>IF(F64=0,"-",F64/'POPULAÇÃO ATENDIDA SES'!F64)</f>
        <v>33.021982760827285</v>
      </c>
      <c r="K64" s="31">
        <f>IF(G64=0,"-",G64/'POPULAÇÃO ATENDIDA SES'!G64)</f>
        <v>34.184023560004675</v>
      </c>
      <c r="M64" s="31">
        <f>$K64*'POPULAÇÃO ATENDIDA SES'!X64</f>
        <v>1277912.448594017</v>
      </c>
      <c r="N64" s="31">
        <f>$K64*'POPULAÇÃO ATENDIDA SES'!Y64</f>
        <v>1363867.3512663541</v>
      </c>
      <c r="O64" s="31">
        <f>$K64*'POPULAÇÃO ATENDIDA SES'!Z64</f>
        <v>1450828.2755586887</v>
      </c>
      <c r="P64" s="31">
        <f>$K64*'POPULAÇÃO ATENDIDA SES'!AA64</f>
        <v>1538747.8175849319</v>
      </c>
    </row>
    <row r="65" spans="1:16" x14ac:dyDescent="0.25">
      <c r="A65" s="1">
        <v>136</v>
      </c>
      <c r="B65" t="s">
        <v>286</v>
      </c>
      <c r="C65" s="14" t="s">
        <v>463</v>
      </c>
      <c r="D65" s="14" t="s">
        <v>459</v>
      </c>
      <c r="E65" s="9">
        <v>0</v>
      </c>
      <c r="F65" s="5">
        <v>0</v>
      </c>
      <c r="G65" s="5">
        <v>0</v>
      </c>
      <c r="I65" s="31"/>
      <c r="J65" s="31"/>
      <c r="K65" s="31"/>
      <c r="M65" s="31">
        <f>$K65*'POPULAÇÃO ATENDIDA SES'!X65</f>
        <v>0</v>
      </c>
      <c r="N65" s="31">
        <f>$K65*'POPULAÇÃO ATENDIDA SES'!Y65</f>
        <v>0</v>
      </c>
      <c r="O65" s="31">
        <f>$K65*'POPULAÇÃO ATENDIDA SES'!Z65</f>
        <v>0</v>
      </c>
      <c r="P65" s="31">
        <f>$K65*'POPULAÇÃO ATENDIDA SES'!AA65</f>
        <v>0</v>
      </c>
    </row>
    <row r="66" spans="1:16" x14ac:dyDescent="0.25">
      <c r="A66" s="1">
        <v>137</v>
      </c>
      <c r="B66" t="s">
        <v>287</v>
      </c>
      <c r="C66" s="14" t="s">
        <v>463</v>
      </c>
      <c r="D66" s="14" t="s">
        <v>460</v>
      </c>
      <c r="E66" s="9">
        <v>0</v>
      </c>
      <c r="F66" s="5">
        <v>0</v>
      </c>
      <c r="G66" s="5">
        <v>0</v>
      </c>
      <c r="I66" s="31"/>
      <c r="J66" s="31"/>
      <c r="K66" s="31"/>
      <c r="M66" s="31">
        <f>$K66*'POPULAÇÃO ATENDIDA SES'!X66</f>
        <v>0</v>
      </c>
      <c r="N66" s="31">
        <f>$K66*'POPULAÇÃO ATENDIDA SES'!Y66</f>
        <v>0</v>
      </c>
      <c r="O66" s="31">
        <f>$K66*'POPULAÇÃO ATENDIDA SES'!Z66</f>
        <v>0</v>
      </c>
      <c r="P66" s="31">
        <f>$K66*'POPULAÇÃO ATENDIDA SES'!AA66</f>
        <v>0</v>
      </c>
    </row>
    <row r="67" spans="1:16" x14ac:dyDescent="0.25">
      <c r="A67" s="1">
        <v>141</v>
      </c>
      <c r="B67" t="s">
        <v>288</v>
      </c>
      <c r="C67" s="14" t="s">
        <v>463</v>
      </c>
      <c r="D67" s="14" t="s">
        <v>459</v>
      </c>
      <c r="E67" s="9">
        <v>345250</v>
      </c>
      <c r="F67" s="5">
        <v>368022</v>
      </c>
      <c r="G67" s="5">
        <v>378587</v>
      </c>
      <c r="I67" s="31">
        <f>IF(E67=0,"-",E67/'POPULAÇÃO ATENDIDA SES'!E67)</f>
        <v>43.923943906814522</v>
      </c>
      <c r="J67" s="31">
        <f>IF(F67=0,"-",F67/'POPULAÇÃO ATENDIDA SES'!F67)</f>
        <v>46.3119284342269</v>
      </c>
      <c r="K67" s="31">
        <f>IF(G67=0,"-",G67/'POPULAÇÃO ATENDIDA SES'!G67)</f>
        <v>47.154937563024873</v>
      </c>
      <c r="M67" s="31">
        <f>$K67*'POPULAÇÃO ATENDIDA SES'!X67</f>
        <v>382659.2715130024</v>
      </c>
      <c r="N67" s="31">
        <f>$K67*'POPULAÇÃO ATENDIDA SES'!Y67</f>
        <v>386552.54208037833</v>
      </c>
      <c r="O67" s="31">
        <f>$K67*'POPULAÇÃO ATENDIDA SES'!Z67</f>
        <v>390401.06241134758</v>
      </c>
      <c r="P67" s="31">
        <f>$K67*'POPULAÇÃO ATENDIDA SES'!AA67</f>
        <v>394070.5817966903</v>
      </c>
    </row>
    <row r="68" spans="1:16" x14ac:dyDescent="0.25">
      <c r="A68" s="1">
        <v>143</v>
      </c>
      <c r="B68" t="s">
        <v>289</v>
      </c>
      <c r="C68" s="14" t="s">
        <v>463</v>
      </c>
      <c r="D68" s="14" t="s">
        <v>459</v>
      </c>
      <c r="E68" s="9">
        <v>1019026</v>
      </c>
      <c r="F68" s="5">
        <v>1043872</v>
      </c>
      <c r="G68" s="5">
        <v>1053193</v>
      </c>
      <c r="I68" s="31">
        <f>IF(E68=0,"-",E68/'POPULAÇÃO ATENDIDA SES'!E68)</f>
        <v>40.912120277761716</v>
      </c>
      <c r="J68" s="31">
        <f>IF(F68=0,"-",F68/'POPULAÇÃO ATENDIDA SES'!F68)</f>
        <v>41.340810442606845</v>
      </c>
      <c r="K68" s="31">
        <f>IF(G68=0,"-",G68/'POPULAÇÃO ATENDIDA SES'!G68)</f>
        <v>41.560633468449701</v>
      </c>
      <c r="M68" s="31">
        <f>$K68*'POPULAÇÃO ATENDIDA SES'!X68</f>
        <v>1161280.0322356441</v>
      </c>
      <c r="N68" s="31">
        <f>$K68*'POPULAÇÃO ATENDIDA SES'!Y68</f>
        <v>1270990.4547882779</v>
      </c>
      <c r="O68" s="31">
        <f>$K68*'POPULAÇÃO ATENDIDA SES'!Z68</f>
        <v>1382250.1402461661</v>
      </c>
      <c r="P68" s="31">
        <f>$K68*'POPULAÇÃO ATENDIDA SES'!AA68</f>
        <v>1395300.2710820585</v>
      </c>
    </row>
    <row r="69" spans="1:16" x14ac:dyDescent="0.25">
      <c r="A69" s="1">
        <v>145</v>
      </c>
      <c r="B69" t="s">
        <v>290</v>
      </c>
      <c r="C69" s="14" t="s">
        <v>463</v>
      </c>
      <c r="D69" s="14" t="s">
        <v>459</v>
      </c>
      <c r="E69" s="9">
        <v>0</v>
      </c>
      <c r="F69" s="5">
        <v>0</v>
      </c>
      <c r="G69" s="5">
        <v>0</v>
      </c>
      <c r="I69" s="31"/>
      <c r="J69" s="31"/>
      <c r="K69" s="31"/>
      <c r="M69" s="31">
        <f>$K69*'POPULAÇÃO ATENDIDA SES'!X69</f>
        <v>0</v>
      </c>
      <c r="N69" s="31">
        <f>$K69*'POPULAÇÃO ATENDIDA SES'!Y69</f>
        <v>0</v>
      </c>
      <c r="O69" s="31">
        <f>$K69*'POPULAÇÃO ATENDIDA SES'!Z69</f>
        <v>0</v>
      </c>
      <c r="P69" s="31">
        <f>$K69*'POPULAÇÃO ATENDIDA SES'!AA69</f>
        <v>0</v>
      </c>
    </row>
    <row r="70" spans="1:16" x14ac:dyDescent="0.25">
      <c r="A70" s="1">
        <v>147</v>
      </c>
      <c r="B70" t="s">
        <v>291</v>
      </c>
      <c r="C70" s="14" t="s">
        <v>463</v>
      </c>
      <c r="D70" s="14" t="s">
        <v>458</v>
      </c>
      <c r="E70" s="9">
        <v>0</v>
      </c>
      <c r="F70" s="5">
        <v>0</v>
      </c>
      <c r="G70" s="5">
        <v>0</v>
      </c>
      <c r="I70" s="31"/>
      <c r="J70" s="31"/>
      <c r="K70" s="31"/>
      <c r="M70" s="31">
        <f>$K70*'POPULAÇÃO ATENDIDA SES'!X70</f>
        <v>0</v>
      </c>
      <c r="N70" s="31">
        <f>$K70*'POPULAÇÃO ATENDIDA SES'!Y70</f>
        <v>0</v>
      </c>
      <c r="O70" s="31">
        <f>$K70*'POPULAÇÃO ATENDIDA SES'!Z70</f>
        <v>0</v>
      </c>
      <c r="P70" s="31">
        <f>$K70*'POPULAÇÃO ATENDIDA SES'!AA70</f>
        <v>0</v>
      </c>
    </row>
    <row r="71" spans="1:16" x14ac:dyDescent="0.25">
      <c r="A71" s="1">
        <v>148</v>
      </c>
      <c r="B71" t="s">
        <v>292</v>
      </c>
      <c r="C71" s="14" t="s">
        <v>464</v>
      </c>
      <c r="D71" s="14" t="s">
        <v>460</v>
      </c>
      <c r="E71" s="9">
        <v>0</v>
      </c>
      <c r="F71" s="5">
        <v>0</v>
      </c>
      <c r="G71" s="5">
        <v>0</v>
      </c>
      <c r="I71" s="31"/>
      <c r="J71" s="31"/>
      <c r="K71" s="31"/>
      <c r="M71" s="31">
        <f>$K71*'POPULAÇÃO ATENDIDA SES'!X71</f>
        <v>0</v>
      </c>
      <c r="N71" s="31">
        <f>$K71*'POPULAÇÃO ATENDIDA SES'!Y71</f>
        <v>0</v>
      </c>
      <c r="O71" s="31">
        <f>$K71*'POPULAÇÃO ATENDIDA SES'!Z71</f>
        <v>0</v>
      </c>
      <c r="P71" s="31">
        <f>$K71*'POPULAÇÃO ATENDIDA SES'!AA71</f>
        <v>0</v>
      </c>
    </row>
    <row r="72" spans="1:16" x14ac:dyDescent="0.25">
      <c r="A72" s="1">
        <v>149</v>
      </c>
      <c r="B72" t="s">
        <v>293</v>
      </c>
      <c r="C72" s="14" t="s">
        <v>463</v>
      </c>
      <c r="D72" s="14" t="s">
        <v>459</v>
      </c>
      <c r="E72" s="9">
        <v>0</v>
      </c>
      <c r="F72" s="5">
        <v>0</v>
      </c>
      <c r="G72" s="5">
        <v>0</v>
      </c>
      <c r="I72" s="31"/>
      <c r="J72" s="31"/>
      <c r="K72" s="31"/>
      <c r="M72" s="31">
        <f>$K72*'POPULAÇÃO ATENDIDA SES'!X72</f>
        <v>0</v>
      </c>
      <c r="N72" s="31">
        <f>$K72*'POPULAÇÃO ATENDIDA SES'!Y72</f>
        <v>0</v>
      </c>
      <c r="O72" s="31">
        <f>$K72*'POPULAÇÃO ATENDIDA SES'!Z72</f>
        <v>0</v>
      </c>
      <c r="P72" s="31">
        <f>$K72*'POPULAÇÃO ATENDIDA SES'!AA72</f>
        <v>0</v>
      </c>
    </row>
    <row r="73" spans="1:16" x14ac:dyDescent="0.25">
      <c r="A73" s="1">
        <v>150</v>
      </c>
      <c r="B73" t="s">
        <v>294</v>
      </c>
      <c r="C73" s="14" t="s">
        <v>463</v>
      </c>
      <c r="D73" s="14" t="s">
        <v>459</v>
      </c>
      <c r="E73" s="9">
        <v>0</v>
      </c>
      <c r="F73" s="5">
        <v>0</v>
      </c>
      <c r="G73" s="5">
        <v>0</v>
      </c>
      <c r="I73" s="31"/>
      <c r="J73" s="31"/>
      <c r="K73" s="31"/>
      <c r="M73" s="31">
        <f>$K73*'POPULAÇÃO ATENDIDA SES'!X73</f>
        <v>0</v>
      </c>
      <c r="N73" s="31">
        <f>$K73*'POPULAÇÃO ATENDIDA SES'!Y73</f>
        <v>0</v>
      </c>
      <c r="O73" s="31">
        <f>$K73*'POPULAÇÃO ATENDIDA SES'!Z73</f>
        <v>0</v>
      </c>
      <c r="P73" s="31">
        <f>$K73*'POPULAÇÃO ATENDIDA SES'!AA73</f>
        <v>0</v>
      </c>
    </row>
    <row r="74" spans="1:16" x14ac:dyDescent="0.25">
      <c r="A74" s="1">
        <v>156</v>
      </c>
      <c r="B74" t="s">
        <v>295</v>
      </c>
      <c r="C74" s="14" t="s">
        <v>465</v>
      </c>
      <c r="D74" s="14" t="s">
        <v>458</v>
      </c>
      <c r="E74" s="9">
        <v>0</v>
      </c>
      <c r="F74" s="5">
        <v>0</v>
      </c>
      <c r="G74" s="5">
        <v>0</v>
      </c>
      <c r="I74" s="31"/>
      <c r="J74" s="31"/>
      <c r="K74" s="31"/>
      <c r="M74" s="31">
        <f>$K74*'POPULAÇÃO ATENDIDA SES'!X74</f>
        <v>0</v>
      </c>
      <c r="N74" s="31">
        <f>$K74*'POPULAÇÃO ATENDIDA SES'!Y74</f>
        <v>0</v>
      </c>
      <c r="O74" s="31">
        <f>$K74*'POPULAÇÃO ATENDIDA SES'!Z74</f>
        <v>0</v>
      </c>
      <c r="P74" s="31">
        <f>$K74*'POPULAÇÃO ATENDIDA SES'!AA74</f>
        <v>0</v>
      </c>
    </row>
    <row r="75" spans="1:16" x14ac:dyDescent="0.25">
      <c r="A75" s="1">
        <v>157</v>
      </c>
      <c r="B75" t="s">
        <v>296</v>
      </c>
      <c r="C75" s="14" t="s">
        <v>463</v>
      </c>
      <c r="D75" s="14" t="s">
        <v>459</v>
      </c>
      <c r="E75" s="9">
        <v>0</v>
      </c>
      <c r="F75" s="5">
        <v>0</v>
      </c>
      <c r="G75" s="5">
        <v>0</v>
      </c>
      <c r="I75" s="31"/>
      <c r="J75" s="31"/>
      <c r="K75" s="31"/>
      <c r="M75" s="31">
        <f>$K75*'POPULAÇÃO ATENDIDA SES'!X75</f>
        <v>0</v>
      </c>
      <c r="N75" s="31">
        <f>$K75*'POPULAÇÃO ATENDIDA SES'!Y75</f>
        <v>0</v>
      </c>
      <c r="O75" s="31">
        <f>$K75*'POPULAÇÃO ATENDIDA SES'!Z75</f>
        <v>0</v>
      </c>
      <c r="P75" s="31">
        <f>$K75*'POPULAÇÃO ATENDIDA SES'!AA75</f>
        <v>0</v>
      </c>
    </row>
    <row r="76" spans="1:16" x14ac:dyDescent="0.25">
      <c r="A76" s="1">
        <v>159</v>
      </c>
      <c r="B76" t="s">
        <v>297</v>
      </c>
      <c r="C76" s="14" t="s">
        <v>463</v>
      </c>
      <c r="D76" s="14" t="s">
        <v>460</v>
      </c>
      <c r="E76" s="9">
        <v>0</v>
      </c>
      <c r="F76" s="5">
        <v>0</v>
      </c>
      <c r="G76" s="5">
        <v>0</v>
      </c>
      <c r="I76" s="31"/>
      <c r="J76" s="31"/>
      <c r="K76" s="31"/>
      <c r="M76" s="31">
        <f>$K76*'POPULAÇÃO ATENDIDA SES'!X76</f>
        <v>0</v>
      </c>
      <c r="N76" s="31">
        <f>$K76*'POPULAÇÃO ATENDIDA SES'!Y76</f>
        <v>0</v>
      </c>
      <c r="O76" s="31">
        <f>$K76*'POPULAÇÃO ATENDIDA SES'!Z76</f>
        <v>0</v>
      </c>
      <c r="P76" s="31">
        <f>$K76*'POPULAÇÃO ATENDIDA SES'!AA76</f>
        <v>0</v>
      </c>
    </row>
    <row r="77" spans="1:16" x14ac:dyDescent="0.25">
      <c r="A77" s="1">
        <v>160</v>
      </c>
      <c r="B77" t="s">
        <v>298</v>
      </c>
      <c r="C77" s="14" t="s">
        <v>463</v>
      </c>
      <c r="D77" s="14" t="s">
        <v>459</v>
      </c>
      <c r="E77" s="9">
        <v>0</v>
      </c>
      <c r="F77" s="5">
        <v>0</v>
      </c>
      <c r="G77" s="5">
        <v>0</v>
      </c>
      <c r="I77" s="31"/>
      <c r="J77" s="31"/>
      <c r="K77" s="31"/>
      <c r="M77" s="31">
        <f>$K77*'POPULAÇÃO ATENDIDA SES'!X77</f>
        <v>0</v>
      </c>
      <c r="N77" s="31">
        <f>$K77*'POPULAÇÃO ATENDIDA SES'!Y77</f>
        <v>0</v>
      </c>
      <c r="O77" s="31">
        <f>$K77*'POPULAÇÃO ATENDIDA SES'!Z77</f>
        <v>0</v>
      </c>
      <c r="P77" s="31">
        <f>$K77*'POPULAÇÃO ATENDIDA SES'!AA77</f>
        <v>0</v>
      </c>
    </row>
    <row r="78" spans="1:16" x14ac:dyDescent="0.25">
      <c r="A78" s="1">
        <v>166</v>
      </c>
      <c r="B78" t="s">
        <v>299</v>
      </c>
      <c r="C78" s="14" t="s">
        <v>464</v>
      </c>
      <c r="D78" s="14" t="s">
        <v>460</v>
      </c>
      <c r="E78" s="9">
        <v>0</v>
      </c>
      <c r="F78" s="5">
        <v>0</v>
      </c>
      <c r="G78" s="5">
        <v>0</v>
      </c>
      <c r="I78" s="31"/>
      <c r="J78" s="31"/>
      <c r="K78" s="31"/>
      <c r="M78" s="31">
        <f>$K78*'POPULAÇÃO ATENDIDA SES'!X78</f>
        <v>0</v>
      </c>
      <c r="N78" s="31">
        <f>$K78*'POPULAÇÃO ATENDIDA SES'!Y78</f>
        <v>0</v>
      </c>
      <c r="O78" s="31">
        <f>$K78*'POPULAÇÃO ATENDIDA SES'!Z78</f>
        <v>0</v>
      </c>
      <c r="P78" s="31">
        <f>$K78*'POPULAÇÃO ATENDIDA SES'!AA78</f>
        <v>0</v>
      </c>
    </row>
    <row r="79" spans="1:16" x14ac:dyDescent="0.25">
      <c r="A79" s="1">
        <v>167</v>
      </c>
      <c r="B79" t="s">
        <v>300</v>
      </c>
      <c r="C79" s="14" t="s">
        <v>463</v>
      </c>
      <c r="D79" s="14" t="s">
        <v>460</v>
      </c>
      <c r="E79" s="9">
        <v>0</v>
      </c>
      <c r="F79" s="5">
        <v>0</v>
      </c>
      <c r="G79" s="5">
        <v>0</v>
      </c>
      <c r="I79" s="31"/>
      <c r="J79" s="31"/>
      <c r="K79" s="31"/>
      <c r="M79" s="31">
        <f>$K79*'POPULAÇÃO ATENDIDA SES'!X79</f>
        <v>0</v>
      </c>
      <c r="N79" s="31">
        <f>$K79*'POPULAÇÃO ATENDIDA SES'!Y79</f>
        <v>0</v>
      </c>
      <c r="O79" s="31">
        <f>$K79*'POPULAÇÃO ATENDIDA SES'!Z79</f>
        <v>0</v>
      </c>
      <c r="P79" s="31">
        <f>$K79*'POPULAÇÃO ATENDIDA SES'!AA79</f>
        <v>0</v>
      </c>
    </row>
    <row r="80" spans="1:16" x14ac:dyDescent="0.25">
      <c r="A80" s="1">
        <v>168</v>
      </c>
      <c r="B80" t="s">
        <v>301</v>
      </c>
      <c r="C80" s="14" t="s">
        <v>463</v>
      </c>
      <c r="D80" s="14" t="s">
        <v>460</v>
      </c>
      <c r="E80" s="9">
        <v>602025</v>
      </c>
      <c r="F80" s="5">
        <v>634846</v>
      </c>
      <c r="G80" s="5">
        <v>641302</v>
      </c>
      <c r="I80" s="31">
        <f>IF(E80=0,"-",E80/'POPULAÇÃO ATENDIDA SES'!E80)</f>
        <v>55.422221957499531</v>
      </c>
      <c r="J80" s="31">
        <f>IF(F80=0,"-",F80/'POPULAÇÃO ATENDIDA SES'!F80)</f>
        <v>58.008647486761916</v>
      </c>
      <c r="K80" s="31">
        <f>IF(G80=0,"-",G80/'POPULAÇÃO ATENDIDA SES'!G80)</f>
        <v>58.162342881786273</v>
      </c>
      <c r="M80" s="31">
        <f>$K80*'POPULAÇÃO ATENDIDA SES'!X80</f>
        <v>648179.99521361466</v>
      </c>
      <c r="N80" s="31">
        <f>$K80*'POPULAÇÃO ATENDIDA SES'!Y80</f>
        <v>654830.61868463038</v>
      </c>
      <c r="O80" s="31">
        <f>$K80*'POPULAÇÃO ATENDIDA SES'!Z80</f>
        <v>661310.71334869717</v>
      </c>
      <c r="P80" s="31">
        <f>$K80*'POPULAÇÃO ATENDIDA SES'!AA80</f>
        <v>667506.59333451523</v>
      </c>
    </row>
    <row r="81" spans="1:16" x14ac:dyDescent="0.25">
      <c r="A81" s="1">
        <v>172</v>
      </c>
      <c r="B81" t="s">
        <v>302</v>
      </c>
      <c r="C81" s="14" t="s">
        <v>463</v>
      </c>
      <c r="D81" s="14" t="s">
        <v>459</v>
      </c>
      <c r="E81" s="9">
        <v>0</v>
      </c>
      <c r="F81" s="5">
        <v>0</v>
      </c>
      <c r="G81" s="5">
        <v>0</v>
      </c>
      <c r="I81" s="31"/>
      <c r="J81" s="31"/>
      <c r="K81" s="31"/>
      <c r="M81" s="31">
        <f>$K81*'POPULAÇÃO ATENDIDA SES'!X81</f>
        <v>0</v>
      </c>
      <c r="N81" s="31">
        <f>$K81*'POPULAÇÃO ATENDIDA SES'!Y81</f>
        <v>0</v>
      </c>
      <c r="O81" s="31">
        <f>$K81*'POPULAÇÃO ATENDIDA SES'!Z81</f>
        <v>0</v>
      </c>
      <c r="P81" s="31">
        <f>$K81*'POPULAÇÃO ATENDIDA SES'!AA81</f>
        <v>0</v>
      </c>
    </row>
    <row r="82" spans="1:16" x14ac:dyDescent="0.25">
      <c r="A82" s="1">
        <v>174</v>
      </c>
      <c r="B82" t="s">
        <v>303</v>
      </c>
      <c r="C82" s="14" t="s">
        <v>464</v>
      </c>
      <c r="D82" s="14" t="s">
        <v>460</v>
      </c>
      <c r="E82" s="9">
        <v>0</v>
      </c>
      <c r="F82" s="5">
        <v>0</v>
      </c>
      <c r="G82" s="5">
        <v>0</v>
      </c>
      <c r="I82" s="31"/>
      <c r="J82" s="31"/>
      <c r="K82" s="31"/>
      <c r="M82" s="31">
        <f>$K82*'POPULAÇÃO ATENDIDA SES'!X82</f>
        <v>0</v>
      </c>
      <c r="N82" s="31">
        <f>$K82*'POPULAÇÃO ATENDIDA SES'!Y82</f>
        <v>0</v>
      </c>
      <c r="O82" s="31">
        <f>$K82*'POPULAÇÃO ATENDIDA SES'!Z82</f>
        <v>0</v>
      </c>
      <c r="P82" s="31">
        <f>$K82*'POPULAÇÃO ATENDIDA SES'!AA82</f>
        <v>0</v>
      </c>
    </row>
    <row r="83" spans="1:16" x14ac:dyDescent="0.25">
      <c r="A83" s="1">
        <v>175</v>
      </c>
      <c r="B83" t="s">
        <v>304</v>
      </c>
      <c r="C83" s="14" t="s">
        <v>464</v>
      </c>
      <c r="D83" s="14" t="s">
        <v>460</v>
      </c>
      <c r="E83" s="9">
        <v>0</v>
      </c>
      <c r="F83" s="5">
        <v>0</v>
      </c>
      <c r="G83" s="5">
        <v>0</v>
      </c>
      <c r="I83" s="31"/>
      <c r="J83" s="31"/>
      <c r="K83" s="31"/>
      <c r="M83" s="31">
        <f>$K83*'POPULAÇÃO ATENDIDA SES'!X83</f>
        <v>0</v>
      </c>
      <c r="N83" s="31">
        <f>$K83*'POPULAÇÃO ATENDIDA SES'!Y83</f>
        <v>0</v>
      </c>
      <c r="O83" s="31">
        <f>$K83*'POPULAÇÃO ATENDIDA SES'!Z83</f>
        <v>0</v>
      </c>
      <c r="P83" s="31">
        <f>$K83*'POPULAÇÃO ATENDIDA SES'!AA83</f>
        <v>0</v>
      </c>
    </row>
    <row r="84" spans="1:16" x14ac:dyDescent="0.25">
      <c r="A84" s="1">
        <v>176</v>
      </c>
      <c r="B84" t="s">
        <v>305</v>
      </c>
      <c r="C84" s="14" t="s">
        <v>463</v>
      </c>
      <c r="D84" s="14" t="s">
        <v>459</v>
      </c>
      <c r="E84" s="9">
        <v>0</v>
      </c>
      <c r="F84" s="5">
        <v>0</v>
      </c>
      <c r="G84" s="5">
        <v>0</v>
      </c>
      <c r="I84" s="31"/>
      <c r="J84" s="31"/>
      <c r="K84" s="31"/>
      <c r="M84" s="31">
        <f>$K84*'POPULAÇÃO ATENDIDA SES'!X84</f>
        <v>0</v>
      </c>
      <c r="N84" s="31">
        <f>$K84*'POPULAÇÃO ATENDIDA SES'!Y84</f>
        <v>0</v>
      </c>
      <c r="O84" s="31">
        <f>$K84*'POPULAÇÃO ATENDIDA SES'!Z84</f>
        <v>0</v>
      </c>
      <c r="P84" s="31">
        <f>$K84*'POPULAÇÃO ATENDIDA SES'!AA84</f>
        <v>0</v>
      </c>
    </row>
    <row r="85" spans="1:16" x14ac:dyDescent="0.25">
      <c r="A85" s="1">
        <v>179</v>
      </c>
      <c r="B85" t="s">
        <v>306</v>
      </c>
      <c r="C85" s="14" t="s">
        <v>463</v>
      </c>
      <c r="D85" s="14" t="s">
        <v>459</v>
      </c>
      <c r="E85" s="9">
        <v>4554748</v>
      </c>
      <c r="F85" s="5">
        <v>4603536</v>
      </c>
      <c r="G85" s="5">
        <v>4692234</v>
      </c>
      <c r="I85" s="31">
        <f>IF(E85=0,"-",E85/'POPULAÇÃO ATENDIDA SES'!E85)</f>
        <v>39.017708533272675</v>
      </c>
      <c r="J85" s="31">
        <f>IF(F85=0,"-",F85/'POPULAÇÃO ATENDIDA SES'!F85)</f>
        <v>38.602392310280443</v>
      </c>
      <c r="K85" s="31">
        <f>IF(G85=0,"-",G85/'POPULAÇÃO ATENDIDA SES'!G85)</f>
        <v>38.749417583057287</v>
      </c>
      <c r="M85" s="31">
        <f>$K85*'POPULAÇÃO ATENDIDA SES'!X85</f>
        <v>4742561.5205156393</v>
      </c>
      <c r="N85" s="31">
        <f>$K85*'POPULAÇÃO ATENDIDA SES'!Y85</f>
        <v>4791353.2246775161</v>
      </c>
      <c r="O85" s="31">
        <f>$K85*'POPULAÇÃO ATENDIDA SES'!Z85</f>
        <v>4838609.1124856276</v>
      </c>
      <c r="P85" s="31">
        <f>$K85*'POPULAÇÃO ATENDIDA SES'!AA85</f>
        <v>4884250.4241269622</v>
      </c>
    </row>
    <row r="86" spans="1:16" x14ac:dyDescent="0.25">
      <c r="A86" s="1">
        <v>180</v>
      </c>
      <c r="B86" t="s">
        <v>307</v>
      </c>
      <c r="C86" s="14" t="s">
        <v>463</v>
      </c>
      <c r="D86" s="14" t="s">
        <v>459</v>
      </c>
      <c r="E86" s="9">
        <v>0</v>
      </c>
      <c r="F86" s="5">
        <v>0</v>
      </c>
      <c r="G86" s="5">
        <v>0</v>
      </c>
      <c r="I86" s="31"/>
      <c r="J86" s="31"/>
      <c r="K86" s="31"/>
      <c r="M86" s="31">
        <f>$K86*'POPULAÇÃO ATENDIDA SES'!X86</f>
        <v>0</v>
      </c>
      <c r="N86" s="31">
        <f>$K86*'POPULAÇÃO ATENDIDA SES'!Y86</f>
        <v>0</v>
      </c>
      <c r="O86" s="31">
        <f>$K86*'POPULAÇÃO ATENDIDA SES'!Z86</f>
        <v>0</v>
      </c>
      <c r="P86" s="31">
        <f>$K86*'POPULAÇÃO ATENDIDA SES'!AA86</f>
        <v>0</v>
      </c>
    </row>
    <row r="87" spans="1:16" x14ac:dyDescent="0.25">
      <c r="A87" s="1">
        <v>181</v>
      </c>
      <c r="B87" t="s">
        <v>308</v>
      </c>
      <c r="C87" s="14" t="s">
        <v>463</v>
      </c>
      <c r="D87" s="14" t="s">
        <v>459</v>
      </c>
      <c r="E87" s="9">
        <v>0</v>
      </c>
      <c r="F87" s="5">
        <v>0</v>
      </c>
      <c r="G87" s="5">
        <v>0</v>
      </c>
      <c r="I87" s="31"/>
      <c r="J87" s="31"/>
      <c r="K87" s="31"/>
      <c r="M87" s="31">
        <f>$K87*'POPULAÇÃO ATENDIDA SES'!X87</f>
        <v>0</v>
      </c>
      <c r="N87" s="31">
        <f>$K87*'POPULAÇÃO ATENDIDA SES'!Y87</f>
        <v>0</v>
      </c>
      <c r="O87" s="31">
        <f>$K87*'POPULAÇÃO ATENDIDA SES'!Z87</f>
        <v>0</v>
      </c>
      <c r="P87" s="31">
        <f>$K87*'POPULAÇÃO ATENDIDA SES'!AA87</f>
        <v>0</v>
      </c>
    </row>
    <row r="88" spans="1:16" x14ac:dyDescent="0.25">
      <c r="A88" s="1">
        <v>184</v>
      </c>
      <c r="B88" t="s">
        <v>309</v>
      </c>
      <c r="C88" s="14" t="s">
        <v>463</v>
      </c>
      <c r="D88" s="14" t="s">
        <v>458</v>
      </c>
      <c r="E88" s="9">
        <v>0</v>
      </c>
      <c r="F88" s="5">
        <v>0</v>
      </c>
      <c r="G88" s="5">
        <v>17</v>
      </c>
      <c r="I88" s="31"/>
      <c r="J88" s="31"/>
      <c r="K88" s="31">
        <f>IF(G88=0,"-",G88/'POPULAÇÃO ATENDIDA SES'!G88)</f>
        <v>5.3018962075848304</v>
      </c>
      <c r="M88" s="31">
        <f>$K88*'POPULAÇÃO ATENDIDA SES'!X88</f>
        <v>17</v>
      </c>
      <c r="N88" s="31">
        <f>$K88*'POPULAÇÃO ATENDIDA SES'!Y88</f>
        <v>17</v>
      </c>
      <c r="O88" s="31">
        <f>$K88*'POPULAÇÃO ATENDIDA SES'!Z88</f>
        <v>17</v>
      </c>
      <c r="P88" s="31">
        <f>$K88*'POPULAÇÃO ATENDIDA SES'!AA88</f>
        <v>17</v>
      </c>
    </row>
    <row r="89" spans="1:16" x14ac:dyDescent="0.25">
      <c r="A89" s="1">
        <v>185</v>
      </c>
      <c r="B89" t="s">
        <v>310</v>
      </c>
      <c r="C89" s="14" t="s">
        <v>463</v>
      </c>
      <c r="D89" s="14" t="s">
        <v>459</v>
      </c>
      <c r="E89" s="9">
        <v>0</v>
      </c>
      <c r="F89" s="5">
        <v>0</v>
      </c>
      <c r="G89" s="5">
        <v>0</v>
      </c>
      <c r="I89" s="31"/>
      <c r="J89" s="31"/>
      <c r="K89" s="31"/>
      <c r="M89" s="31">
        <f>$K89*'POPULAÇÃO ATENDIDA SES'!X89</f>
        <v>0</v>
      </c>
      <c r="N89" s="31">
        <f>$K89*'POPULAÇÃO ATENDIDA SES'!Y89</f>
        <v>0</v>
      </c>
      <c r="O89" s="31">
        <f>$K89*'POPULAÇÃO ATENDIDA SES'!Z89</f>
        <v>0</v>
      </c>
      <c r="P89" s="31">
        <f>$K89*'POPULAÇÃO ATENDIDA SES'!AA89</f>
        <v>0</v>
      </c>
    </row>
    <row r="90" spans="1:16" x14ac:dyDescent="0.25">
      <c r="A90" s="1">
        <v>187</v>
      </c>
      <c r="B90" t="s">
        <v>311</v>
      </c>
      <c r="C90" s="14" t="s">
        <v>465</v>
      </c>
      <c r="D90" s="14" t="s">
        <v>458</v>
      </c>
      <c r="E90" s="9">
        <v>2995382</v>
      </c>
      <c r="F90" s="5">
        <v>3112548</v>
      </c>
      <c r="G90" s="5">
        <v>3241261</v>
      </c>
      <c r="I90" s="31">
        <f>IF(E90=0,"-",E90/'POPULAÇÃO ATENDIDA SES'!E90)</f>
        <v>45.015805054862547</v>
      </c>
      <c r="J90" s="31">
        <f>IF(F90=0,"-",F90/'POPULAÇÃO ATENDIDA SES'!F90)</f>
        <v>46.180889334068269</v>
      </c>
      <c r="K90" s="31">
        <f>IF(G90=0,"-",G90/'POPULAÇÃO ATENDIDA SES'!G90)</f>
        <v>47.478136774895013</v>
      </c>
      <c r="M90" s="31">
        <f>$K90*'POPULAÇÃO ATENDIDA SES'!X90</f>
        <v>3276021.1960787121</v>
      </c>
      <c r="N90" s="31">
        <f>$K90*'POPULAÇÃO ATENDIDA SES'!Y90</f>
        <v>3309716.8322242531</v>
      </c>
      <c r="O90" s="31">
        <f>$K90*'POPULAÇÃO ATENDIDA SES'!Z90</f>
        <v>3342394.1936511109</v>
      </c>
      <c r="P90" s="31">
        <f>$K90*'POPULAÇÃO ATENDIDA SES'!AA90</f>
        <v>3373914.4247158277</v>
      </c>
    </row>
    <row r="91" spans="1:16" x14ac:dyDescent="0.25">
      <c r="A91" s="1">
        <v>189</v>
      </c>
      <c r="B91" t="s">
        <v>312</v>
      </c>
      <c r="C91" s="14" t="s">
        <v>465</v>
      </c>
      <c r="D91" s="14" t="s">
        <v>458</v>
      </c>
      <c r="E91" s="9">
        <v>77381121</v>
      </c>
      <c r="F91" s="5">
        <v>81142311</v>
      </c>
      <c r="G91" s="5">
        <v>82535721</v>
      </c>
      <c r="I91" s="31">
        <f>IF(E91=0,"-",E91/'POPULAÇÃO ATENDIDA SES'!E91)</f>
        <v>49.65154705152159</v>
      </c>
      <c r="J91" s="31">
        <f>IF(F91=0,"-",F91/'POPULAÇÃO ATENDIDA SES'!F91)</f>
        <v>51.348211033614923</v>
      </c>
      <c r="K91" s="31">
        <f>IF(G91=0,"-",G91/'POPULAÇÃO ATENDIDA SES'!G91)</f>
        <v>51.623153545088471</v>
      </c>
      <c r="M91" s="31">
        <f>$K91*'POPULAÇÃO ATENDIDA SES'!X91</f>
        <v>83878486.585436389</v>
      </c>
      <c r="N91" s="31">
        <f>$K91*'POPULAÇÃO ATENDIDA SES'!Y91</f>
        <v>85203340.150081828</v>
      </c>
      <c r="O91" s="31">
        <f>$K91*'POPULAÇÃO ATENDIDA SES'!Z91</f>
        <v>86509469.327350259</v>
      </c>
      <c r="P91" s="31">
        <f>$K91*'POPULAÇÃO ATENDIDA SES'!AA91</f>
        <v>87796471.36894235</v>
      </c>
    </row>
    <row r="92" spans="1:16" x14ac:dyDescent="0.25">
      <c r="A92" s="1">
        <v>190</v>
      </c>
      <c r="B92" t="s">
        <v>313</v>
      </c>
      <c r="C92" s="14" t="s">
        <v>465</v>
      </c>
      <c r="D92" s="14" t="s">
        <v>458</v>
      </c>
      <c r="E92" s="9">
        <v>706700</v>
      </c>
      <c r="F92" s="5">
        <v>740134</v>
      </c>
      <c r="G92" s="5">
        <v>756780</v>
      </c>
      <c r="I92" s="31">
        <f>IF(E92=0,"-",E92/'POPULAÇÃO ATENDIDA SES'!E92)</f>
        <v>40.967089983601568</v>
      </c>
      <c r="J92" s="31">
        <f>IF(F92=0,"-",F92/'POPULAÇÃO ATENDIDA SES'!F92)</f>
        <v>42.517998631581925</v>
      </c>
      <c r="K92" s="31">
        <f>IF(G92=0,"-",G92/'POPULAÇÃO ATENDIDA SES'!G92)</f>
        <v>43.085379077551366</v>
      </c>
      <c r="M92" s="31">
        <f>$K92*'POPULAÇÃO ATENDIDA SES'!X92</f>
        <v>764899.04009034438</v>
      </c>
      <c r="N92" s="31">
        <f>$K92*'POPULAÇÃO ATENDIDA SES'!Y92</f>
        <v>772771.55062328954</v>
      </c>
      <c r="O92" s="31">
        <f>$K92*'POPULAÇÃO ATENDIDA SES'!Z92</f>
        <v>780381.09629500913</v>
      </c>
      <c r="P92" s="31">
        <f>$K92*'POPULAÇÃO ATENDIDA SES'!AA92</f>
        <v>787744.11240932962</v>
      </c>
    </row>
    <row r="93" spans="1:16" x14ac:dyDescent="0.25">
      <c r="A93" s="1">
        <v>193</v>
      </c>
      <c r="B93" t="s">
        <v>314</v>
      </c>
      <c r="C93" s="14" t="s">
        <v>463</v>
      </c>
      <c r="D93" s="14" t="s">
        <v>460</v>
      </c>
      <c r="E93" s="9">
        <v>674683</v>
      </c>
      <c r="F93" s="5">
        <v>696900</v>
      </c>
      <c r="G93" s="5">
        <v>710876</v>
      </c>
      <c r="I93" s="31">
        <f>IF(E93=0,"-",E93/'POPULAÇÃO ATENDIDA SES'!E93)</f>
        <v>39.551067946777124</v>
      </c>
      <c r="J93" s="31">
        <f>IF(F93=0,"-",F93/'POPULAÇÃO ATENDIDA SES'!F93)</f>
        <v>40.776476800062909</v>
      </c>
      <c r="K93" s="31">
        <f>IF(G93=0,"-",G93/'POPULAÇÃO ATENDIDA SES'!G93)</f>
        <v>41.205960476185176</v>
      </c>
      <c r="M93" s="31">
        <f>$K93*'POPULAÇÃO ATENDIDA SES'!X93</f>
        <v>718435.47592295345</v>
      </c>
      <c r="N93" s="31">
        <f>$K93*'POPULAÇÃO ATENDIDA SES'!Y93</f>
        <v>725887.97813001613</v>
      </c>
      <c r="O93" s="31">
        <f>$K93*'POPULAÇÃO ATENDIDA SES'!Z93</f>
        <v>733019.55918940622</v>
      </c>
      <c r="P93" s="31">
        <f>$K93*'POPULAÇÃO ATENDIDA SES'!AA93</f>
        <v>739901.53491171752</v>
      </c>
    </row>
    <row r="94" spans="1:16" x14ac:dyDescent="0.25">
      <c r="A94" s="1">
        <v>194</v>
      </c>
      <c r="B94" t="s">
        <v>315</v>
      </c>
      <c r="C94" s="14" t="s">
        <v>464</v>
      </c>
      <c r="D94" s="14" t="s">
        <v>460</v>
      </c>
      <c r="E94" s="9">
        <v>953170</v>
      </c>
      <c r="F94" s="5">
        <v>975448</v>
      </c>
      <c r="G94" s="5">
        <v>985939</v>
      </c>
      <c r="I94" s="31">
        <f>IF(E94=0,"-",E94/'POPULAÇÃO ATENDIDA SES'!E94)</f>
        <v>51.03906644103391</v>
      </c>
      <c r="J94" s="31">
        <f>IF(F94=0,"-",F94/'POPULAÇÃO ATENDIDA SES'!F94)</f>
        <v>51.568414691747499</v>
      </c>
      <c r="K94" s="31">
        <f>IF(G94=0,"-",G94/'POPULAÇÃO ATENDIDA SES'!G94)</f>
        <v>51.239594704445871</v>
      </c>
      <c r="M94" s="31">
        <f>$K94*'POPULAÇÃO ATENDIDA SES'!X94</f>
        <v>996545.05636833038</v>
      </c>
      <c r="N94" s="31">
        <f>$K94*'POPULAÇÃO ATENDIDA SES'!Y94</f>
        <v>1006811.718932874</v>
      </c>
      <c r="O94" s="31">
        <f>$K94*'POPULAÇÃO ATENDIDA SES'!Z94</f>
        <v>1016682.4220596668</v>
      </c>
      <c r="P94" s="31">
        <f>$K94*'POPULAÇÃO ATENDIDA SES'!AA94</f>
        <v>1026298.57983362</v>
      </c>
    </row>
    <row r="95" spans="1:16" x14ac:dyDescent="0.25">
      <c r="A95" s="1">
        <v>196</v>
      </c>
      <c r="B95" t="s">
        <v>316</v>
      </c>
      <c r="C95" s="14" t="s">
        <v>463</v>
      </c>
      <c r="D95" s="14" t="s">
        <v>460</v>
      </c>
      <c r="E95" s="9">
        <v>0</v>
      </c>
      <c r="F95" s="5">
        <v>0</v>
      </c>
      <c r="G95" s="5">
        <v>0</v>
      </c>
      <c r="I95" s="31"/>
      <c r="J95" s="31"/>
      <c r="K95" s="31"/>
      <c r="M95" s="31">
        <f>$K95*'POPULAÇÃO ATENDIDA SES'!X95</f>
        <v>0</v>
      </c>
      <c r="N95" s="31">
        <f>$K95*'POPULAÇÃO ATENDIDA SES'!Y95</f>
        <v>0</v>
      </c>
      <c r="O95" s="31">
        <f>$K95*'POPULAÇÃO ATENDIDA SES'!Z95</f>
        <v>0</v>
      </c>
      <c r="P95" s="31">
        <f>$K95*'POPULAÇÃO ATENDIDA SES'!AA95</f>
        <v>0</v>
      </c>
    </row>
    <row r="96" spans="1:16" x14ac:dyDescent="0.25">
      <c r="A96" s="1">
        <v>198</v>
      </c>
      <c r="B96" t="s">
        <v>317</v>
      </c>
      <c r="C96" s="14" t="s">
        <v>465</v>
      </c>
      <c r="D96" s="14" t="s">
        <v>458</v>
      </c>
      <c r="E96" s="9">
        <v>463573</v>
      </c>
      <c r="F96" s="5">
        <v>514507</v>
      </c>
      <c r="G96" s="5">
        <v>566102</v>
      </c>
      <c r="I96" s="31">
        <f>IF(E96=0,"-",E96/'POPULAÇÃO ATENDIDA SES'!E96)</f>
        <v>44.583222562032546</v>
      </c>
      <c r="J96" s="31">
        <f>IF(F96=0,"-",F96/'POPULAÇÃO ATENDIDA SES'!F96)</f>
        <v>49.412522393796216</v>
      </c>
      <c r="K96" s="31">
        <f>IF(G96=0,"-",G96/'POPULAÇÃO ATENDIDA SES'!G96)</f>
        <v>54.260351826865595</v>
      </c>
      <c r="M96" s="31">
        <f>$K96*'POPULAÇÃO ATENDIDA SES'!X96</f>
        <v>572154.63448495977</v>
      </c>
      <c r="N96" s="31">
        <f>$K96*'POPULAÇÃO ATENDIDA SES'!Y96</f>
        <v>578026.59331365209</v>
      </c>
      <c r="O96" s="31">
        <f>$K96*'POPULAÇÃO ATENDIDA SES'!Z96</f>
        <v>583763.0454001436</v>
      </c>
      <c r="P96" s="31">
        <f>$K96*'POPULAÇÃO ATENDIDA SES'!AA96</f>
        <v>630904.50416907773</v>
      </c>
    </row>
    <row r="97" spans="1:16" x14ac:dyDescent="0.25">
      <c r="A97" s="1">
        <v>201</v>
      </c>
      <c r="B97" t="s">
        <v>318</v>
      </c>
      <c r="C97" s="14" t="s">
        <v>463</v>
      </c>
      <c r="D97" s="14" t="s">
        <v>458</v>
      </c>
      <c r="E97" s="9">
        <v>0</v>
      </c>
      <c r="F97" s="5">
        <v>0</v>
      </c>
      <c r="G97" s="5">
        <v>0</v>
      </c>
      <c r="I97" s="31"/>
      <c r="J97" s="31"/>
      <c r="K97" s="31"/>
      <c r="M97" s="31">
        <f>$K97*'POPULAÇÃO ATENDIDA SES'!X97</f>
        <v>0</v>
      </c>
      <c r="N97" s="31">
        <f>$K97*'POPULAÇÃO ATENDIDA SES'!Y97</f>
        <v>0</v>
      </c>
      <c r="O97" s="31">
        <f>$K97*'POPULAÇÃO ATENDIDA SES'!Z97</f>
        <v>0</v>
      </c>
      <c r="P97" s="31">
        <f>$K97*'POPULAÇÃO ATENDIDA SES'!AA97</f>
        <v>0</v>
      </c>
    </row>
    <row r="98" spans="1:16" x14ac:dyDescent="0.25">
      <c r="A98" s="1">
        <v>203</v>
      </c>
      <c r="B98" t="s">
        <v>319</v>
      </c>
      <c r="C98" s="14" t="s">
        <v>463</v>
      </c>
      <c r="D98" s="14" t="s">
        <v>459</v>
      </c>
      <c r="E98" s="9">
        <v>0</v>
      </c>
      <c r="F98" s="5">
        <v>0</v>
      </c>
      <c r="G98" s="5">
        <v>0</v>
      </c>
      <c r="I98" s="31"/>
      <c r="J98" s="31"/>
      <c r="K98" s="31"/>
      <c r="M98" s="31">
        <f>$K98*'POPULAÇÃO ATENDIDA SES'!X98</f>
        <v>0</v>
      </c>
      <c r="N98" s="31">
        <f>$K98*'POPULAÇÃO ATENDIDA SES'!Y98</f>
        <v>0</v>
      </c>
      <c r="O98" s="31">
        <f>$K98*'POPULAÇÃO ATENDIDA SES'!Z98</f>
        <v>0</v>
      </c>
      <c r="P98" s="31">
        <f>$K98*'POPULAÇÃO ATENDIDA SES'!AA98</f>
        <v>0</v>
      </c>
    </row>
    <row r="99" spans="1:16" x14ac:dyDescent="0.25">
      <c r="A99" s="1">
        <v>207</v>
      </c>
      <c r="B99" t="s">
        <v>320</v>
      </c>
      <c r="C99" s="14" t="s">
        <v>463</v>
      </c>
      <c r="D99" s="14" t="s">
        <v>458</v>
      </c>
      <c r="E99" s="9">
        <v>0</v>
      </c>
      <c r="F99" s="5">
        <v>0</v>
      </c>
      <c r="G99" s="5">
        <v>0</v>
      </c>
      <c r="I99" s="31"/>
      <c r="J99" s="31"/>
      <c r="K99" s="31"/>
      <c r="M99" s="31">
        <f>$K99*'POPULAÇÃO ATENDIDA SES'!X99</f>
        <v>0</v>
      </c>
      <c r="N99" s="31">
        <f>$K99*'POPULAÇÃO ATENDIDA SES'!Y99</f>
        <v>0</v>
      </c>
      <c r="O99" s="31">
        <f>$K99*'POPULAÇÃO ATENDIDA SES'!Z99</f>
        <v>0</v>
      </c>
      <c r="P99" s="31">
        <f>$K99*'POPULAÇÃO ATENDIDA SES'!AA99</f>
        <v>0</v>
      </c>
    </row>
    <row r="100" spans="1:16" x14ac:dyDescent="0.25">
      <c r="A100" s="1">
        <v>208</v>
      </c>
      <c r="B100" t="s">
        <v>321</v>
      </c>
      <c r="C100" s="14" t="s">
        <v>463</v>
      </c>
      <c r="D100" s="14" t="s">
        <v>458</v>
      </c>
      <c r="E100" s="9">
        <v>0</v>
      </c>
      <c r="F100" s="5">
        <v>0</v>
      </c>
      <c r="G100" s="5">
        <v>0</v>
      </c>
      <c r="I100" s="31"/>
      <c r="J100" s="31"/>
      <c r="K100" s="31"/>
      <c r="M100" s="31">
        <f>$K100*'POPULAÇÃO ATENDIDA SES'!X100</f>
        <v>0</v>
      </c>
      <c r="N100" s="31">
        <f>$K100*'POPULAÇÃO ATENDIDA SES'!Y100</f>
        <v>0</v>
      </c>
      <c r="O100" s="31">
        <f>$K100*'POPULAÇÃO ATENDIDA SES'!Z100</f>
        <v>0</v>
      </c>
      <c r="P100" s="31">
        <f>$K100*'POPULAÇÃO ATENDIDA SES'!AA100</f>
        <v>0</v>
      </c>
    </row>
    <row r="101" spans="1:16" x14ac:dyDescent="0.25">
      <c r="A101" s="1">
        <v>210</v>
      </c>
      <c r="B101" t="s">
        <v>322</v>
      </c>
      <c r="C101" s="14" t="s">
        <v>463</v>
      </c>
      <c r="D101" s="14" t="s">
        <v>458</v>
      </c>
      <c r="E101" s="9">
        <v>0</v>
      </c>
      <c r="F101" s="5">
        <v>13</v>
      </c>
      <c r="G101" s="5">
        <v>0</v>
      </c>
      <c r="I101" s="31"/>
      <c r="J101" s="31"/>
      <c r="K101" s="31"/>
      <c r="M101" s="31">
        <f>$K101*'POPULAÇÃO ATENDIDA SES'!X101</f>
        <v>0</v>
      </c>
      <c r="N101" s="31">
        <f>$K101*'POPULAÇÃO ATENDIDA SES'!Y101</f>
        <v>0</v>
      </c>
      <c r="O101" s="31">
        <f>$K101*'POPULAÇÃO ATENDIDA SES'!Z101</f>
        <v>0</v>
      </c>
      <c r="P101" s="31">
        <f>$K101*'POPULAÇÃO ATENDIDA SES'!AA101</f>
        <v>0</v>
      </c>
    </row>
    <row r="102" spans="1:16" x14ac:dyDescent="0.25">
      <c r="A102" s="1">
        <v>211</v>
      </c>
      <c r="B102" t="s">
        <v>323</v>
      </c>
      <c r="C102" s="14" t="s">
        <v>463</v>
      </c>
      <c r="D102" s="14" t="s">
        <v>458</v>
      </c>
      <c r="E102" s="9">
        <v>0</v>
      </c>
      <c r="F102" s="5">
        <v>0</v>
      </c>
      <c r="G102" s="5">
        <v>0</v>
      </c>
      <c r="I102" s="31"/>
      <c r="J102" s="31"/>
      <c r="K102" s="31"/>
      <c r="M102" s="31">
        <f>$K102*'POPULAÇÃO ATENDIDA SES'!X102</f>
        <v>0</v>
      </c>
      <c r="N102" s="31">
        <f>$K102*'POPULAÇÃO ATENDIDA SES'!Y102</f>
        <v>0</v>
      </c>
      <c r="O102" s="31">
        <f>$K102*'POPULAÇÃO ATENDIDA SES'!Z102</f>
        <v>0</v>
      </c>
      <c r="P102" s="31">
        <f>$K102*'POPULAÇÃO ATENDIDA SES'!AA102</f>
        <v>0</v>
      </c>
    </row>
    <row r="103" spans="1:16" x14ac:dyDescent="0.25">
      <c r="A103" s="1">
        <v>212</v>
      </c>
      <c r="B103" t="s">
        <v>324</v>
      </c>
      <c r="C103" s="14" t="s">
        <v>463</v>
      </c>
      <c r="D103" s="14" t="s">
        <v>459</v>
      </c>
      <c r="E103" s="9">
        <v>0</v>
      </c>
      <c r="F103" s="5">
        <v>0</v>
      </c>
      <c r="G103" s="5">
        <v>0</v>
      </c>
      <c r="I103" s="31"/>
      <c r="J103" s="31"/>
      <c r="K103" s="31"/>
      <c r="M103" s="31">
        <f>$K103*'POPULAÇÃO ATENDIDA SES'!X103</f>
        <v>0</v>
      </c>
      <c r="N103" s="31">
        <f>$K103*'POPULAÇÃO ATENDIDA SES'!Y103</f>
        <v>0</v>
      </c>
      <c r="O103" s="31">
        <f>$K103*'POPULAÇÃO ATENDIDA SES'!Z103</f>
        <v>0</v>
      </c>
      <c r="P103" s="31">
        <f>$K103*'POPULAÇÃO ATENDIDA SES'!AA103</f>
        <v>0</v>
      </c>
    </row>
    <row r="104" spans="1:16" x14ac:dyDescent="0.25">
      <c r="A104" s="1">
        <v>216</v>
      </c>
      <c r="B104" t="s">
        <v>325</v>
      </c>
      <c r="C104" s="14" t="s">
        <v>463</v>
      </c>
      <c r="D104" s="14" t="s">
        <v>460</v>
      </c>
      <c r="E104" s="9">
        <v>0</v>
      </c>
      <c r="F104" s="5">
        <v>0</v>
      </c>
      <c r="G104" s="5">
        <v>0</v>
      </c>
      <c r="I104" s="31"/>
      <c r="J104" s="31"/>
      <c r="K104" s="31"/>
      <c r="M104" s="31">
        <f>$K104*'POPULAÇÃO ATENDIDA SES'!X104</f>
        <v>0</v>
      </c>
      <c r="N104" s="31">
        <f>$K104*'POPULAÇÃO ATENDIDA SES'!Y104</f>
        <v>0</v>
      </c>
      <c r="O104" s="31">
        <f>$K104*'POPULAÇÃO ATENDIDA SES'!Z104</f>
        <v>0</v>
      </c>
      <c r="P104" s="31">
        <f>$K104*'POPULAÇÃO ATENDIDA SES'!AA104</f>
        <v>0</v>
      </c>
    </row>
    <row r="105" spans="1:16" x14ac:dyDescent="0.25">
      <c r="A105" s="1">
        <v>217</v>
      </c>
      <c r="B105" t="s">
        <v>326</v>
      </c>
      <c r="C105" s="14" t="s">
        <v>464</v>
      </c>
      <c r="D105" s="14" t="s">
        <v>460</v>
      </c>
      <c r="E105" s="9">
        <v>0</v>
      </c>
      <c r="F105" s="5">
        <v>0</v>
      </c>
      <c r="G105" s="5">
        <v>0</v>
      </c>
      <c r="I105" s="31"/>
      <c r="J105" s="31"/>
      <c r="K105" s="31"/>
      <c r="M105" s="31">
        <f>$K105*'POPULAÇÃO ATENDIDA SES'!X105</f>
        <v>0</v>
      </c>
      <c r="N105" s="31">
        <f>$K105*'POPULAÇÃO ATENDIDA SES'!Y105</f>
        <v>0</v>
      </c>
      <c r="O105" s="31">
        <f>$K105*'POPULAÇÃO ATENDIDA SES'!Z105</f>
        <v>0</v>
      </c>
      <c r="P105" s="31">
        <f>$K105*'POPULAÇÃO ATENDIDA SES'!AA105</f>
        <v>0</v>
      </c>
    </row>
    <row r="106" spans="1:16" x14ac:dyDescent="0.25">
      <c r="A106" s="1">
        <v>219</v>
      </c>
      <c r="B106" t="s">
        <v>327</v>
      </c>
      <c r="C106" s="14" t="s">
        <v>463</v>
      </c>
      <c r="D106" s="14" t="s">
        <v>458</v>
      </c>
      <c r="E106" s="9">
        <v>1916916</v>
      </c>
      <c r="F106" s="5">
        <v>1946300</v>
      </c>
      <c r="G106" s="5">
        <v>1986547</v>
      </c>
      <c r="I106" s="31">
        <f>IF(E106=0,"-",E106/'POPULAÇÃO ATENDIDA SES'!E106)</f>
        <v>46.253764454102331</v>
      </c>
      <c r="J106" s="31">
        <f>IF(F106=0,"-",F106/'POPULAÇÃO ATENDIDA SES'!F106)</f>
        <v>46.955839170786369</v>
      </c>
      <c r="K106" s="31">
        <f>IF(G106=0,"-",G106/'POPULAÇÃO ATENDIDA SES'!G106)</f>
        <v>47.65921606525302</v>
      </c>
      <c r="M106" s="31">
        <f>$K106*'POPULAÇÃO ATENDIDA SES'!X106</f>
        <v>2007845.5530248978</v>
      </c>
      <c r="N106" s="31">
        <f>$K106*'POPULAÇÃO ATENDIDA SES'!Y106</f>
        <v>2258939.1307568303</v>
      </c>
      <c r="O106" s="31">
        <f>$K106*'POPULAÇÃO ATENDIDA SES'!Z106</f>
        <v>2281203.2826808812</v>
      </c>
      <c r="P106" s="31">
        <f>$K106*'POPULAÇÃO ATENDIDA SES'!AA106</f>
        <v>2302719.7578612142</v>
      </c>
    </row>
    <row r="107" spans="1:16" x14ac:dyDescent="0.25">
      <c r="A107" s="1">
        <v>220</v>
      </c>
      <c r="B107" t="s">
        <v>328</v>
      </c>
      <c r="C107" s="14" t="s">
        <v>463</v>
      </c>
      <c r="D107" s="14" t="s">
        <v>458</v>
      </c>
      <c r="E107" s="9">
        <v>0</v>
      </c>
      <c r="F107" s="5">
        <v>0</v>
      </c>
      <c r="G107" s="5">
        <v>0</v>
      </c>
      <c r="I107" s="31"/>
      <c r="J107" s="31"/>
      <c r="K107" s="31"/>
      <c r="M107" s="31">
        <f>$K107*'POPULAÇÃO ATENDIDA SES'!X107</f>
        <v>0</v>
      </c>
      <c r="N107" s="31">
        <f>$K107*'POPULAÇÃO ATENDIDA SES'!Y107</f>
        <v>0</v>
      </c>
      <c r="O107" s="31">
        <f>$K107*'POPULAÇÃO ATENDIDA SES'!Z107</f>
        <v>0</v>
      </c>
      <c r="P107" s="31">
        <f>$K107*'POPULAÇÃO ATENDIDA SES'!AA107</f>
        <v>0</v>
      </c>
    </row>
    <row r="108" spans="1:16" x14ac:dyDescent="0.25">
      <c r="A108" s="1">
        <v>223</v>
      </c>
      <c r="B108" t="s">
        <v>329</v>
      </c>
      <c r="C108" s="14" t="s">
        <v>463</v>
      </c>
      <c r="D108" s="14" t="s">
        <v>460</v>
      </c>
      <c r="E108" s="9">
        <v>1245269</v>
      </c>
      <c r="F108" s="5">
        <v>1402014</v>
      </c>
      <c r="G108" s="5">
        <v>1408468</v>
      </c>
      <c r="I108" s="31">
        <f>IF(E108=0,"-",E108/'POPULAÇÃO ATENDIDA SES'!E108)</f>
        <v>45.815151038870525</v>
      </c>
      <c r="J108" s="31">
        <f>IF(F108=0,"-",F108/'POPULAÇÃO ATENDIDA SES'!F108)</f>
        <v>50.653699333510922</v>
      </c>
      <c r="K108" s="31">
        <f>IF(G108=0,"-",G108/'POPULAÇÃO ATENDIDA SES'!G108)</f>
        <v>49.862702222367226</v>
      </c>
      <c r="M108" s="31">
        <f>$K108*'POPULAÇÃO ATENDIDA SES'!X108</f>
        <v>1408468</v>
      </c>
      <c r="N108" s="31">
        <f>$K108*'POPULAÇÃO ATENDIDA SES'!Y108</f>
        <v>1422968.1126760563</v>
      </c>
      <c r="O108" s="31">
        <f>$K108*'POPULAÇÃO ATENDIDA SES'!Z108</f>
        <v>1436978.9577464792</v>
      </c>
      <c r="P108" s="31">
        <f>$K108*'POPULAÇÃO ATENDIDA SES'!AA108</f>
        <v>1819777.7114057734</v>
      </c>
    </row>
    <row r="109" spans="1:16" x14ac:dyDescent="0.25">
      <c r="B109" t="s">
        <v>330</v>
      </c>
      <c r="C109" s="14" t="s">
        <v>463</v>
      </c>
      <c r="D109" s="14" t="s">
        <v>460</v>
      </c>
      <c r="E109" s="9">
        <v>0</v>
      </c>
      <c r="F109" s="5">
        <v>0</v>
      </c>
      <c r="G109" s="5">
        <v>0</v>
      </c>
      <c r="I109" s="31"/>
      <c r="J109" s="31"/>
      <c r="K109" s="31"/>
      <c r="M109" s="31">
        <f>$K109*'POPULAÇÃO ATENDIDA SES'!X109</f>
        <v>0</v>
      </c>
      <c r="N109" s="31">
        <f>$K109*'POPULAÇÃO ATENDIDA SES'!Y109</f>
        <v>0</v>
      </c>
      <c r="O109" s="31">
        <f>$K109*'POPULAÇÃO ATENDIDA SES'!Z109</f>
        <v>0</v>
      </c>
      <c r="P109" s="31">
        <f>$K109*'POPULAÇÃO ATENDIDA SES'!AA109</f>
        <v>0</v>
      </c>
    </row>
    <row r="110" spans="1:16" x14ac:dyDescent="0.25">
      <c r="B110" t="s">
        <v>331</v>
      </c>
      <c r="C110" s="14" t="s">
        <v>464</v>
      </c>
      <c r="D110" s="14" t="s">
        <v>460</v>
      </c>
      <c r="E110" s="9">
        <v>1145996</v>
      </c>
      <c r="F110" s="5">
        <v>1187961</v>
      </c>
      <c r="G110" s="5">
        <v>1223237</v>
      </c>
      <c r="I110" s="31">
        <f>IF(E110=0,"-",E110/'POPULAÇÃO ATENDIDA SES'!E110)</f>
        <v>48.41073671091069</v>
      </c>
      <c r="J110" s="31">
        <f>IF(F110=0,"-",F110/'POPULAÇÃO ATENDIDA SES'!F110)</f>
        <v>49.612264915339658</v>
      </c>
      <c r="K110" s="31">
        <f>IF(G110=0,"-",G110/'POPULAÇÃO ATENDIDA SES'!G110)</f>
        <v>49.985905316417231</v>
      </c>
      <c r="M110" s="31">
        <f>$K110*'POPULAÇÃO ATENDIDA SES'!X110</f>
        <v>1236370.9368516833</v>
      </c>
      <c r="N110" s="31">
        <f>$K110*'POPULAÇÃO ATENDIDA SES'!Y110</f>
        <v>1249091.4568048876</v>
      </c>
      <c r="O110" s="31">
        <f>$K110*'POPULAÇÃO ATENDIDA SES'!Z110</f>
        <v>1261398.5598596127</v>
      </c>
      <c r="P110" s="31">
        <f>$K110*'POPULAÇÃO ATENDIDA SES'!AA110</f>
        <v>1273292.2460158586</v>
      </c>
    </row>
    <row r="111" spans="1:16" x14ac:dyDescent="0.25">
      <c r="B111" t="s">
        <v>332</v>
      </c>
      <c r="C111" s="14" t="s">
        <v>465</v>
      </c>
      <c r="D111" s="14" t="s">
        <v>458</v>
      </c>
      <c r="E111" s="9">
        <v>0</v>
      </c>
      <c r="F111" s="5">
        <v>0</v>
      </c>
      <c r="G111" s="5">
        <v>0</v>
      </c>
      <c r="I111" s="31"/>
      <c r="J111" s="31"/>
      <c r="K111" s="31"/>
      <c r="M111" s="31">
        <f>$K111*'POPULAÇÃO ATENDIDA SES'!X111</f>
        <v>0</v>
      </c>
      <c r="N111" s="31">
        <f>$K111*'POPULAÇÃO ATENDIDA SES'!Y111</f>
        <v>0</v>
      </c>
      <c r="O111" s="31">
        <f>$K111*'POPULAÇÃO ATENDIDA SES'!Z111</f>
        <v>0</v>
      </c>
      <c r="P111" s="31">
        <f>$K111*'POPULAÇÃO ATENDIDA SES'!AA111</f>
        <v>0</v>
      </c>
    </row>
    <row r="112" spans="1:16" x14ac:dyDescent="0.25">
      <c r="B112" t="s">
        <v>333</v>
      </c>
      <c r="C112" s="14" t="s">
        <v>465</v>
      </c>
      <c r="D112" s="14" t="s">
        <v>458</v>
      </c>
      <c r="E112" s="9">
        <v>0</v>
      </c>
      <c r="F112" s="5">
        <v>0</v>
      </c>
      <c r="G112" s="5">
        <v>24</v>
      </c>
      <c r="I112" s="31"/>
      <c r="J112" s="31"/>
      <c r="K112" s="31"/>
      <c r="M112" s="31">
        <f>$K112*'POPULAÇÃO ATENDIDA SES'!X112</f>
        <v>0</v>
      </c>
      <c r="N112" s="31">
        <f>$K112*'POPULAÇÃO ATENDIDA SES'!Y112</f>
        <v>0</v>
      </c>
      <c r="O112" s="31">
        <f>$K112*'POPULAÇÃO ATENDIDA SES'!Z112</f>
        <v>0</v>
      </c>
      <c r="P112" s="31">
        <f>$K112*'POPULAÇÃO ATENDIDA SES'!AA112</f>
        <v>0</v>
      </c>
    </row>
    <row r="113" spans="2:16" x14ac:dyDescent="0.25">
      <c r="B113" t="s">
        <v>334</v>
      </c>
      <c r="C113" s="14" t="s">
        <v>463</v>
      </c>
      <c r="D113" s="14" t="s">
        <v>460</v>
      </c>
      <c r="E113" s="9">
        <v>0</v>
      </c>
      <c r="F113" s="5">
        <v>0</v>
      </c>
      <c r="G113" s="5">
        <v>0</v>
      </c>
      <c r="I113" s="31"/>
      <c r="J113" s="31"/>
      <c r="K113" s="31"/>
      <c r="M113" s="31">
        <f>$K113*'POPULAÇÃO ATENDIDA SES'!X113</f>
        <v>0</v>
      </c>
      <c r="N113" s="31">
        <f>$K113*'POPULAÇÃO ATENDIDA SES'!Y113</f>
        <v>0</v>
      </c>
      <c r="O113" s="31">
        <f>$K113*'POPULAÇÃO ATENDIDA SES'!Z113</f>
        <v>0</v>
      </c>
      <c r="P113" s="31">
        <f>$K113*'POPULAÇÃO ATENDIDA SES'!AA113</f>
        <v>0</v>
      </c>
    </row>
    <row r="114" spans="2:16" x14ac:dyDescent="0.25">
      <c r="B114" t="s">
        <v>335</v>
      </c>
      <c r="C114" s="14" t="s">
        <v>463</v>
      </c>
      <c r="D114" s="14" t="s">
        <v>458</v>
      </c>
      <c r="E114" s="9">
        <v>0</v>
      </c>
      <c r="F114" s="5">
        <v>0</v>
      </c>
      <c r="G114" s="5">
        <v>0</v>
      </c>
      <c r="I114" s="31"/>
      <c r="J114" s="31"/>
      <c r="K114" s="31"/>
      <c r="M114" s="31">
        <f>$K114*'POPULAÇÃO ATENDIDA SES'!X114</f>
        <v>0</v>
      </c>
      <c r="N114" s="31">
        <f>$K114*'POPULAÇÃO ATENDIDA SES'!Y114</f>
        <v>0</v>
      </c>
      <c r="O114" s="31">
        <f>$K114*'POPULAÇÃO ATENDIDA SES'!Z114</f>
        <v>0</v>
      </c>
      <c r="P114" s="31">
        <f>$K114*'POPULAÇÃO ATENDIDA SES'!AA114</f>
        <v>0</v>
      </c>
    </row>
    <row r="115" spans="2:16" x14ac:dyDescent="0.25">
      <c r="B115" t="s">
        <v>336</v>
      </c>
      <c r="C115" s="14" t="s">
        <v>463</v>
      </c>
      <c r="D115" s="14" t="s">
        <v>460</v>
      </c>
      <c r="E115" s="9">
        <v>0</v>
      </c>
      <c r="F115" s="5">
        <v>0</v>
      </c>
      <c r="G115" s="5">
        <v>0</v>
      </c>
      <c r="I115" s="31"/>
      <c r="J115" s="31"/>
      <c r="K115" s="31"/>
      <c r="M115" s="31">
        <f>$K115*'POPULAÇÃO ATENDIDA SES'!X115</f>
        <v>0</v>
      </c>
      <c r="N115" s="31">
        <f>$K115*'POPULAÇÃO ATENDIDA SES'!Y115</f>
        <v>0</v>
      </c>
      <c r="O115" s="31">
        <f>$K115*'POPULAÇÃO ATENDIDA SES'!Z115</f>
        <v>0</v>
      </c>
      <c r="P115" s="31">
        <f>$K115*'POPULAÇÃO ATENDIDA SES'!AA115</f>
        <v>0</v>
      </c>
    </row>
    <row r="116" spans="2:16" x14ac:dyDescent="0.25">
      <c r="B116" t="s">
        <v>337</v>
      </c>
      <c r="C116" s="14" t="s">
        <v>463</v>
      </c>
      <c r="D116" s="14" t="s">
        <v>458</v>
      </c>
      <c r="E116" s="9">
        <v>965632</v>
      </c>
      <c r="F116" s="5">
        <v>967965</v>
      </c>
      <c r="G116" s="5">
        <v>997574</v>
      </c>
      <c r="I116" s="31">
        <f>IF(E116=0,"-",E116/'POPULAÇÃO ATENDIDA SES'!E116)</f>
        <v>44.663829787234043</v>
      </c>
      <c r="J116" s="31">
        <f>IF(F116=0,"-",F116/'POPULAÇÃO ATENDIDA SES'!F116)</f>
        <v>44.771739130434781</v>
      </c>
      <c r="K116" s="31">
        <f>IF(G116=0,"-",G116/'POPULAÇÃO ATENDIDA SES'!G116)</f>
        <v>46.141258094357077</v>
      </c>
      <c r="M116" s="31">
        <f>$K116*'POPULAÇÃO ATENDIDA SES'!X116</f>
        <v>1008304.3391542918</v>
      </c>
      <c r="N116" s="31">
        <f>$K116*'POPULAÇÃO ATENDIDA SES'!Y116</f>
        <v>1018643.6942908157</v>
      </c>
      <c r="O116" s="31">
        <f>$K116*'POPULAÇÃO ATENDIDA SES'!Z116</f>
        <v>1028678.9507468537</v>
      </c>
      <c r="P116" s="31">
        <f>$K116*'POPULAÇÃO ATENDIDA SES'!AA116</f>
        <v>1038410.1085224056</v>
      </c>
    </row>
    <row r="117" spans="2:16" x14ac:dyDescent="0.25">
      <c r="B117" t="s">
        <v>338</v>
      </c>
      <c r="C117" s="14" t="s">
        <v>463</v>
      </c>
      <c r="D117" s="14" t="s">
        <v>460</v>
      </c>
      <c r="E117" s="9">
        <v>0</v>
      </c>
      <c r="F117" s="5">
        <v>0</v>
      </c>
      <c r="G117" s="5">
        <v>0</v>
      </c>
      <c r="I117" s="31"/>
      <c r="J117" s="31"/>
      <c r="K117" s="31"/>
      <c r="M117" s="31">
        <f>$K117*'POPULAÇÃO ATENDIDA SES'!X117</f>
        <v>0</v>
      </c>
      <c r="N117" s="31">
        <f>$K117*'POPULAÇÃO ATENDIDA SES'!Y117</f>
        <v>0</v>
      </c>
      <c r="O117" s="31">
        <f>$K117*'POPULAÇÃO ATENDIDA SES'!Z117</f>
        <v>0</v>
      </c>
      <c r="P117" s="31">
        <f>$K117*'POPULAÇÃO ATENDIDA SES'!AA117</f>
        <v>0</v>
      </c>
    </row>
    <row r="118" spans="2:16" x14ac:dyDescent="0.25">
      <c r="B118" t="s">
        <v>339</v>
      </c>
      <c r="C118" s="14" t="s">
        <v>463</v>
      </c>
      <c r="D118" s="14" t="s">
        <v>458</v>
      </c>
      <c r="E118" s="9">
        <v>333439</v>
      </c>
      <c r="F118" s="5">
        <v>344112</v>
      </c>
      <c r="G118" s="5">
        <v>343275</v>
      </c>
      <c r="I118" s="31">
        <f>IF(E118=0,"-",E118/'POPULAÇÃO ATENDIDA SES'!E118)</f>
        <v>55.923093306361004</v>
      </c>
      <c r="J118" s="31">
        <f>IF(F118=0,"-",F118/'POPULAÇÃO ATENDIDA SES'!F118)</f>
        <v>57.517568154437086</v>
      </c>
      <c r="K118" s="31">
        <f>IF(G118=0,"-",G118/'POPULAÇÃO ATENDIDA SES'!G118)</f>
        <v>57.183242194131367</v>
      </c>
      <c r="M118" s="31">
        <f>$K118*'POPULAÇÃO ATENDIDA SES'!X118</f>
        <v>346903.30130404944</v>
      </c>
      <c r="N118" s="31">
        <f>$K118*'POPULAÇÃO ATENDIDA SES'!Y118</f>
        <v>350484.48181194236</v>
      </c>
      <c r="O118" s="31">
        <f>$K118*'POPULAÇÃO ATENDIDA SES'!Z118</f>
        <v>353924.29993136588</v>
      </c>
      <c r="P118" s="31">
        <f>$K118*'POPULAÇÃO ATENDIDA SES'!AA118</f>
        <v>357269.87645847636</v>
      </c>
    </row>
    <row r="119" spans="2:16" x14ac:dyDescent="0.25">
      <c r="B119" t="s">
        <v>340</v>
      </c>
      <c r="C119" s="14" t="s">
        <v>463</v>
      </c>
      <c r="D119" s="14" t="s">
        <v>458</v>
      </c>
      <c r="E119" s="9">
        <v>6789892</v>
      </c>
      <c r="F119" s="5">
        <v>7104690</v>
      </c>
      <c r="G119" s="5">
        <v>7245122</v>
      </c>
      <c r="I119" s="31">
        <f>IF(E119=0,"-",E119/'POPULAÇÃO ATENDIDA SES'!E119)</f>
        <v>65.097110547556525</v>
      </c>
      <c r="J119" s="31">
        <f>IF(F119=0,"-",F119/'POPULAÇÃO ATENDIDA SES'!F119)</f>
        <v>67.474186236777186</v>
      </c>
      <c r="K119" s="31">
        <f>IF(G119=0,"-",G119/'POPULAÇÃO ATENDIDA SES'!G119)</f>
        <v>68.160364150129581</v>
      </c>
      <c r="M119" s="31">
        <f>$K119*'POPULAÇÃO ATENDIDA SES'!X119</f>
        <v>7322898.4872730644</v>
      </c>
      <c r="N119" s="31">
        <f>$K119*'POPULAÇÃO ATENDIDA SES'!Y119</f>
        <v>7398252.8694061385</v>
      </c>
      <c r="O119" s="31">
        <f>$K119*'POPULAÇÃO ATENDIDA SES'!Z119</f>
        <v>7471185.1463992195</v>
      </c>
      <c r="P119" s="31">
        <f>$K119*'POPULAÇÃO ATENDIDA SES'!AA119</f>
        <v>7541628.0375539763</v>
      </c>
    </row>
    <row r="120" spans="2:16" x14ac:dyDescent="0.25">
      <c r="B120" t="s">
        <v>341</v>
      </c>
      <c r="C120" s="14" t="s">
        <v>463</v>
      </c>
      <c r="D120" s="14" t="s">
        <v>460</v>
      </c>
      <c r="E120" s="9">
        <v>0</v>
      </c>
      <c r="F120" s="5">
        <v>0</v>
      </c>
      <c r="G120" s="5">
        <v>0</v>
      </c>
      <c r="I120" s="31"/>
      <c r="J120" s="31"/>
      <c r="K120" s="31"/>
      <c r="M120" s="31">
        <f>$K120*'POPULAÇÃO ATENDIDA SES'!X120</f>
        <v>0</v>
      </c>
      <c r="N120" s="31">
        <f>$K120*'POPULAÇÃO ATENDIDA SES'!Y120</f>
        <v>0</v>
      </c>
      <c r="O120" s="31">
        <f>$K120*'POPULAÇÃO ATENDIDA SES'!Z120</f>
        <v>0</v>
      </c>
      <c r="P120" s="31">
        <f>$K120*'POPULAÇÃO ATENDIDA SES'!AA120</f>
        <v>0</v>
      </c>
    </row>
    <row r="121" spans="2:16" x14ac:dyDescent="0.25">
      <c r="B121" t="s">
        <v>342</v>
      </c>
      <c r="C121" s="14" t="s">
        <v>464</v>
      </c>
      <c r="D121" s="14" t="s">
        <v>460</v>
      </c>
      <c r="E121" s="9">
        <v>0</v>
      </c>
      <c r="F121" s="5">
        <v>0</v>
      </c>
      <c r="G121" s="5">
        <v>0</v>
      </c>
      <c r="I121" s="31"/>
      <c r="J121" s="31"/>
      <c r="K121" s="31"/>
      <c r="M121" s="31">
        <f>$K121*'POPULAÇÃO ATENDIDA SES'!X121</f>
        <v>0</v>
      </c>
      <c r="N121" s="31">
        <f>$K121*'POPULAÇÃO ATENDIDA SES'!Y121</f>
        <v>0</v>
      </c>
      <c r="O121" s="31">
        <f>$K121*'POPULAÇÃO ATENDIDA SES'!Z121</f>
        <v>0</v>
      </c>
      <c r="P121" s="31">
        <f>$K121*'POPULAÇÃO ATENDIDA SES'!AA121</f>
        <v>0</v>
      </c>
    </row>
    <row r="122" spans="2:16" x14ac:dyDescent="0.25">
      <c r="B122" t="s">
        <v>343</v>
      </c>
      <c r="C122" s="14" t="s">
        <v>463</v>
      </c>
      <c r="D122" s="14" t="s">
        <v>458</v>
      </c>
      <c r="E122" s="9">
        <v>1092297</v>
      </c>
      <c r="F122" s="5">
        <v>1138056</v>
      </c>
      <c r="G122" s="5">
        <v>1152795</v>
      </c>
      <c r="I122" s="31">
        <f>IF(E122=0,"-",E122/'POPULAÇÃO ATENDIDA SES'!E122)</f>
        <v>41.143614366951155</v>
      </c>
      <c r="J122" s="31">
        <f>IF(F122=0,"-",F122/'POPULAÇÃO ATENDIDA SES'!F122)</f>
        <v>42.646022990126632</v>
      </c>
      <c r="K122" s="31">
        <f>IF(G122=0,"-",G122/'POPULAÇÃO ATENDIDA SES'!G122)</f>
        <v>42.747149307510973</v>
      </c>
      <c r="M122" s="31">
        <f>$K122*'POPULAÇÃO ATENDIDA SES'!X122</f>
        <v>1165113.5147644072</v>
      </c>
      <c r="N122" s="31">
        <f>$K122*'POPULAÇÃO ATENDIDA SES'!Y122</f>
        <v>1177102.5219322355</v>
      </c>
      <c r="O122" s="31">
        <f>$K122*'POPULAÇÃO ATENDIDA SES'!Z122</f>
        <v>1188685.9812888897</v>
      </c>
      <c r="P122" s="31">
        <f>$K122*'POPULAÇÃO ATENDIDA SES'!AA122</f>
        <v>1797361.7552796372</v>
      </c>
    </row>
    <row r="123" spans="2:16" x14ac:dyDescent="0.25">
      <c r="B123" t="s">
        <v>344</v>
      </c>
      <c r="C123" s="14" t="s">
        <v>463</v>
      </c>
      <c r="D123" s="14" t="s">
        <v>460</v>
      </c>
      <c r="E123" s="9">
        <v>5865355</v>
      </c>
      <c r="F123" s="5">
        <v>6037795</v>
      </c>
      <c r="G123" s="5">
        <v>6102703</v>
      </c>
      <c r="I123" s="31">
        <f>IF(E123=0,"-",E123/'POPULAÇÃO ATENDIDA SES'!E123)</f>
        <v>61.194268021417486</v>
      </c>
      <c r="J123" s="31">
        <f>IF(F123=0,"-",F123/'POPULAÇÃO ATENDIDA SES'!F123)</f>
        <v>62.320305212404442</v>
      </c>
      <c r="K123" s="31">
        <f>IF(G123=0,"-",G123/'POPULAÇÃO ATENDIDA SES'!G123)</f>
        <v>62.317239903232533</v>
      </c>
      <c r="M123" s="31">
        <f>$K123*'POPULAÇÃO ATENDIDA SES'!X123</f>
        <v>6168133.5620132843</v>
      </c>
      <c r="N123" s="31">
        <f>$K123*'POPULAÇÃO ATENDIDA SES'!Y123</f>
        <v>6231601.8203860577</v>
      </c>
      <c r="O123" s="31">
        <f>$K123*'POPULAÇÃO ATENDIDA SES'!Z123</f>
        <v>6293046.4531295542</v>
      </c>
      <c r="P123" s="31">
        <f>$K123*'POPULAÇÃO ATENDIDA SES'!AA123</f>
        <v>6352406.1382550085</v>
      </c>
    </row>
    <row r="124" spans="2:16" x14ac:dyDescent="0.25">
      <c r="B124" t="s">
        <v>345</v>
      </c>
      <c r="C124" s="14" t="s">
        <v>463</v>
      </c>
      <c r="D124" s="14" t="s">
        <v>460</v>
      </c>
      <c r="E124" s="9">
        <v>0</v>
      </c>
      <c r="F124" s="5">
        <v>0</v>
      </c>
      <c r="G124" s="5">
        <v>0</v>
      </c>
      <c r="I124" s="31"/>
      <c r="J124" s="31"/>
      <c r="K124" s="31"/>
      <c r="M124" s="31">
        <f>$K124*'POPULAÇÃO ATENDIDA SES'!X124</f>
        <v>0</v>
      </c>
      <c r="N124" s="31">
        <f>$K124*'POPULAÇÃO ATENDIDA SES'!Y124</f>
        <v>0</v>
      </c>
      <c r="O124" s="31">
        <f>$K124*'POPULAÇÃO ATENDIDA SES'!Z124</f>
        <v>0</v>
      </c>
      <c r="P124" s="31">
        <f>$K124*'POPULAÇÃO ATENDIDA SES'!AA124</f>
        <v>0</v>
      </c>
    </row>
    <row r="125" spans="2:16" x14ac:dyDescent="0.25">
      <c r="B125" t="s">
        <v>346</v>
      </c>
      <c r="C125" s="14" t="s">
        <v>463</v>
      </c>
      <c r="D125" s="14" t="s">
        <v>458</v>
      </c>
      <c r="E125" s="9">
        <v>0</v>
      </c>
      <c r="F125" s="5">
        <v>0</v>
      </c>
      <c r="G125" s="5">
        <v>0</v>
      </c>
      <c r="I125" s="31"/>
      <c r="J125" s="31"/>
      <c r="K125" s="31"/>
      <c r="M125" s="31">
        <f>$K125*'POPULAÇÃO ATENDIDA SES'!X125</f>
        <v>0</v>
      </c>
      <c r="N125" s="31">
        <f>$K125*'POPULAÇÃO ATENDIDA SES'!Y125</f>
        <v>0</v>
      </c>
      <c r="O125" s="31">
        <f>$K125*'POPULAÇÃO ATENDIDA SES'!Z125</f>
        <v>0</v>
      </c>
      <c r="P125" s="31">
        <f>$K125*'POPULAÇÃO ATENDIDA SES'!AA125</f>
        <v>0</v>
      </c>
    </row>
    <row r="126" spans="2:16" x14ac:dyDescent="0.25">
      <c r="B126" t="s">
        <v>347</v>
      </c>
      <c r="C126" s="14" t="s">
        <v>464</v>
      </c>
      <c r="D126" s="14" t="s">
        <v>460</v>
      </c>
      <c r="E126" s="9">
        <v>350949</v>
      </c>
      <c r="F126" s="5">
        <v>369106</v>
      </c>
      <c r="G126" s="5">
        <v>386419</v>
      </c>
      <c r="I126" s="31">
        <f>IF(E126=0,"-",E126/'POPULAÇÃO ATENDIDA SES'!E126)</f>
        <v>50.677213102006611</v>
      </c>
      <c r="J126" s="31">
        <f>IF(F126=0,"-",F126/'POPULAÇÃO ATENDIDA SES'!F126)</f>
        <v>53.134377044825122</v>
      </c>
      <c r="K126" s="31">
        <f>IF(G126=0,"-",G126/'POPULAÇÃO ATENDIDA SES'!G126)</f>
        <v>55.454746602494637</v>
      </c>
      <c r="M126" s="31">
        <f>$K126*'POPULAÇÃO ATENDIDA SES'!X126</f>
        <v>390608.25497461233</v>
      </c>
      <c r="N126" s="31">
        <f>$K126*'POPULAÇÃO ATENDIDA SES'!Y126</f>
        <v>394585.39577329491</v>
      </c>
      <c r="O126" s="31">
        <f>$K126*'POPULAÇÃO ATENDIDA SES'!Z126</f>
        <v>398509.50802799512</v>
      </c>
      <c r="P126" s="31">
        <f>$K126*'POPULAÇÃO ATENDIDA SES'!AA126</f>
        <v>402274.53465074796</v>
      </c>
    </row>
    <row r="127" spans="2:16" x14ac:dyDescent="0.25">
      <c r="B127" t="s">
        <v>348</v>
      </c>
      <c r="C127" s="14" t="s">
        <v>463</v>
      </c>
      <c r="D127" s="14" t="s">
        <v>460</v>
      </c>
      <c r="E127" s="9">
        <v>669681</v>
      </c>
      <c r="F127" s="5">
        <v>683380</v>
      </c>
      <c r="G127" s="5">
        <v>682351</v>
      </c>
      <c r="I127" s="31">
        <f>IF(E127=0,"-",E127/'POPULAÇÃO ATENDIDA SES'!E127)</f>
        <v>43.966972034715525</v>
      </c>
      <c r="J127" s="31">
        <f>IF(F127=0,"-",F127/'POPULAÇÃO ATENDIDA SES'!F127)</f>
        <v>44.788307772971557</v>
      </c>
      <c r="K127" s="31">
        <f>IF(G127=0,"-",G127/'POPULAÇÃO ATENDIDA SES'!G127)</f>
        <v>44.720867741512649</v>
      </c>
      <c r="M127" s="31">
        <f>$K127*'POPULAÇÃO ATENDIDA SES'!X127</f>
        <v>689677.24176231027</v>
      </c>
      <c r="N127" s="31">
        <f>$K127*'POPULAÇÃO ATENDIDA SES'!Y127</f>
        <v>696750.854498334</v>
      </c>
      <c r="O127" s="31">
        <f>$K127*'POPULAÇÃO ATENDIDA SES'!Z127</f>
        <v>703613.94304578553</v>
      </c>
      <c r="P127" s="31">
        <f>$K127*'POPULAÇÃO ATENDIDA SES'!AA127</f>
        <v>710266.50740466488</v>
      </c>
    </row>
    <row r="128" spans="2:16" x14ac:dyDescent="0.25">
      <c r="B128" t="s">
        <v>349</v>
      </c>
      <c r="C128" s="14" t="s">
        <v>463</v>
      </c>
      <c r="D128" s="14" t="s">
        <v>460</v>
      </c>
      <c r="E128" s="9">
        <v>91877</v>
      </c>
      <c r="F128" s="5">
        <v>96368</v>
      </c>
      <c r="G128" s="5">
        <v>97989</v>
      </c>
      <c r="I128" s="31">
        <f>IF(E128=0,"-",E128/'POPULAÇÃO ATENDIDA SES'!E128)</f>
        <v>88.687804295108748</v>
      </c>
      <c r="J128" s="31">
        <f>IF(F128=0,"-",F128/'POPULAÇÃO ATENDIDA SES'!F128)</f>
        <v>91.333245697595487</v>
      </c>
      <c r="K128" s="31">
        <f>IF(G128=0,"-",G128/'POPULAÇÃO ATENDIDA SES'!G128)</f>
        <v>91.18267811069498</v>
      </c>
      <c r="M128" s="31">
        <f>$K128*'POPULAÇÃO ATENDIDA SES'!X128</f>
        <v>99118.556195965415</v>
      </c>
      <c r="N128" s="31">
        <f>$K128*'POPULAÇÃO ATENDIDA SES'!Y128</f>
        <v>100059.85302593659</v>
      </c>
      <c r="O128" s="31">
        <f>$K128*'POPULAÇÃO ATENDIDA SES'!Z128</f>
        <v>101095.27953890487</v>
      </c>
      <c r="P128" s="31">
        <f>$K128*'POPULAÇÃO ATENDIDA SES'!AA128</f>
        <v>102036.57636887606</v>
      </c>
    </row>
    <row r="129" spans="2:16" x14ac:dyDescent="0.25">
      <c r="B129" t="s">
        <v>350</v>
      </c>
      <c r="C129" s="14" t="s">
        <v>463</v>
      </c>
      <c r="D129" s="14" t="s">
        <v>459</v>
      </c>
      <c r="E129" s="9">
        <v>2000354</v>
      </c>
      <c r="F129" s="5">
        <v>2155911</v>
      </c>
      <c r="G129" s="5">
        <v>2275685</v>
      </c>
      <c r="I129" s="31">
        <f>IF(E129=0,"-",E129/'POPULAÇÃO ATENDIDA SES'!E129)</f>
        <v>40.158616128443711</v>
      </c>
      <c r="J129" s="31">
        <f>IF(F129=0,"-",F129/'POPULAÇÃO ATENDIDA SES'!F129)</f>
        <v>39.985019465125241</v>
      </c>
      <c r="K129" s="31">
        <f>IF(G129=0,"-",G129/'POPULAÇÃO ATENDIDA SES'!G129)</f>
        <v>40.199141894490978</v>
      </c>
      <c r="M129" s="31">
        <f>$K129*'POPULAÇÃO ATENDIDA SES'!X129</f>
        <v>6843072.8629383044</v>
      </c>
      <c r="N129" s="31">
        <f>$K129*'POPULAÇÃO ATENDIDA SES'!Y129</f>
        <v>6913482.7055012016</v>
      </c>
      <c r="O129" s="31">
        <f>$K129*'POPULAÇÃO ATENDIDA SES'!Z129</f>
        <v>6981640.2165217521</v>
      </c>
      <c r="P129" s="31">
        <f>$K129*'POPULAÇÃO ATENDIDA SES'!AA129</f>
        <v>7047512.7535138354</v>
      </c>
    </row>
    <row r="130" spans="2:16" x14ac:dyDescent="0.25">
      <c r="B130" t="s">
        <v>351</v>
      </c>
      <c r="C130" s="14" t="s">
        <v>464</v>
      </c>
      <c r="D130" s="14" t="s">
        <v>460</v>
      </c>
      <c r="E130" s="9">
        <v>0</v>
      </c>
      <c r="F130" s="5">
        <v>0</v>
      </c>
      <c r="G130" s="5">
        <v>0</v>
      </c>
      <c r="I130" s="31"/>
      <c r="J130" s="31"/>
      <c r="K130" s="31"/>
      <c r="M130" s="31">
        <f>$K130*'POPULAÇÃO ATENDIDA SES'!X130</f>
        <v>0</v>
      </c>
      <c r="N130" s="31">
        <f>$K130*'POPULAÇÃO ATENDIDA SES'!Y130</f>
        <v>0</v>
      </c>
      <c r="O130" s="31">
        <f>$K130*'POPULAÇÃO ATENDIDA SES'!Z130</f>
        <v>0</v>
      </c>
      <c r="P130" s="31">
        <f>$K130*'POPULAÇÃO ATENDIDA SES'!AA130</f>
        <v>0</v>
      </c>
    </row>
    <row r="131" spans="2:16" x14ac:dyDescent="0.25">
      <c r="B131" t="s">
        <v>352</v>
      </c>
      <c r="C131" s="14" t="s">
        <v>463</v>
      </c>
      <c r="D131" s="14" t="s">
        <v>459</v>
      </c>
      <c r="E131" s="9">
        <v>0</v>
      </c>
      <c r="F131" s="5">
        <v>0</v>
      </c>
      <c r="G131" s="5">
        <v>0</v>
      </c>
      <c r="I131" s="31"/>
      <c r="J131" s="31"/>
      <c r="K131" s="31"/>
      <c r="M131" s="31">
        <f>$K131*'POPULAÇÃO ATENDIDA SES'!X131</f>
        <v>0</v>
      </c>
      <c r="N131" s="31">
        <f>$K131*'POPULAÇÃO ATENDIDA SES'!Y131</f>
        <v>0</v>
      </c>
      <c r="O131" s="31">
        <f>$K131*'POPULAÇÃO ATENDIDA SES'!Z131</f>
        <v>0</v>
      </c>
      <c r="P131" s="31">
        <f>$K131*'POPULAÇÃO ATENDIDA SES'!AA131</f>
        <v>0</v>
      </c>
    </row>
    <row r="132" spans="2:16" x14ac:dyDescent="0.25">
      <c r="B132" t="s">
        <v>353</v>
      </c>
      <c r="C132" s="14" t="s">
        <v>463</v>
      </c>
      <c r="D132" s="14" t="s">
        <v>458</v>
      </c>
      <c r="E132" s="9">
        <v>303642</v>
      </c>
      <c r="F132" s="5">
        <v>310282</v>
      </c>
      <c r="G132" s="5">
        <v>325362</v>
      </c>
      <c r="I132" s="31">
        <f>IF(E132=0,"-",E132/'POPULAÇÃO ATENDIDA SES'!E132)</f>
        <v>48.964457881684169</v>
      </c>
      <c r="J132" s="31">
        <f>IF(F132=0,"-",F132/'POPULAÇÃO ATENDIDA SES'!F132)</f>
        <v>49.565612000053164</v>
      </c>
      <c r="K132" s="31">
        <f>IF(G132=0,"-",G132/'POPULAÇÃO ATENDIDA SES'!G132)</f>
        <v>51.515237878096976</v>
      </c>
      <c r="M132" s="31">
        <f>$K132*'POPULAÇÃO ATENDIDA SES'!X132</f>
        <v>328849.73952686053</v>
      </c>
      <c r="N132" s="31">
        <f>$K132*'POPULAÇÃO ATENDIDA SES'!Y132</f>
        <v>332217.2121734845</v>
      </c>
      <c r="O132" s="31">
        <f>$K132*'POPULAÇÃO ATENDIDA SES'!Z132</f>
        <v>335504.50689995068</v>
      </c>
      <c r="P132" s="31">
        <f>$K132*'POPULAÇÃO ATENDIDA SES'!AA132</f>
        <v>338671.53474618035</v>
      </c>
    </row>
    <row r="133" spans="2:16" x14ac:dyDescent="0.25">
      <c r="B133" t="s">
        <v>354</v>
      </c>
      <c r="C133" s="14" t="s">
        <v>463</v>
      </c>
      <c r="D133" s="14" t="s">
        <v>459</v>
      </c>
      <c r="E133" s="9">
        <v>0</v>
      </c>
      <c r="F133" s="5">
        <v>0</v>
      </c>
      <c r="G133" s="5">
        <v>0</v>
      </c>
      <c r="I133" s="31"/>
      <c r="J133" s="31"/>
      <c r="K133" s="31"/>
      <c r="M133" s="31">
        <f>$K133*'POPULAÇÃO ATENDIDA SES'!X133</f>
        <v>0</v>
      </c>
      <c r="N133" s="31">
        <f>$K133*'POPULAÇÃO ATENDIDA SES'!Y133</f>
        <v>0</v>
      </c>
      <c r="O133" s="31">
        <f>$K133*'POPULAÇÃO ATENDIDA SES'!Z133</f>
        <v>0</v>
      </c>
      <c r="P133" s="31">
        <f>$K133*'POPULAÇÃO ATENDIDA SES'!AA133</f>
        <v>0</v>
      </c>
    </row>
    <row r="134" spans="2:16" x14ac:dyDescent="0.25">
      <c r="B134" t="s">
        <v>355</v>
      </c>
      <c r="C134" s="14" t="s">
        <v>464</v>
      </c>
      <c r="D134" s="14" t="s">
        <v>460</v>
      </c>
      <c r="E134" s="9">
        <v>0</v>
      </c>
      <c r="F134" s="5">
        <v>0</v>
      </c>
      <c r="G134" s="5">
        <v>0</v>
      </c>
      <c r="I134" s="31"/>
      <c r="J134" s="31"/>
      <c r="K134" s="31"/>
      <c r="M134" s="31">
        <f>$K134*'POPULAÇÃO ATENDIDA SES'!X134</f>
        <v>0</v>
      </c>
      <c r="N134" s="31">
        <f>$K134*'POPULAÇÃO ATENDIDA SES'!Y134</f>
        <v>0</v>
      </c>
      <c r="O134" s="31">
        <f>$K134*'POPULAÇÃO ATENDIDA SES'!Z134</f>
        <v>0</v>
      </c>
      <c r="P134" s="31">
        <f>$K134*'POPULAÇÃO ATENDIDA SES'!AA134</f>
        <v>0</v>
      </c>
    </row>
    <row r="135" spans="2:16" x14ac:dyDescent="0.25">
      <c r="B135" t="s">
        <v>356</v>
      </c>
      <c r="C135" s="14" t="s">
        <v>465</v>
      </c>
      <c r="D135" s="14" t="s">
        <v>458</v>
      </c>
      <c r="E135" s="9">
        <v>42548</v>
      </c>
      <c r="F135" s="5">
        <v>45697</v>
      </c>
      <c r="G135" s="5">
        <v>48808</v>
      </c>
      <c r="I135" s="31">
        <f>IF(E135=0,"-",E135/'POPULAÇÃO ATENDIDA SES'!E135)</f>
        <v>34.038400000000003</v>
      </c>
      <c r="J135" s="31">
        <f>IF(F135=0,"-",F135/'POPULAÇÃO ATENDIDA SES'!F135)</f>
        <v>36.557600000000001</v>
      </c>
      <c r="K135" s="31">
        <f>IF(G135=0,"-",G135/'POPULAÇÃO ATENDIDA SES'!G135)</f>
        <v>39.046399999999998</v>
      </c>
      <c r="M135" s="31">
        <f>$K135*'POPULAÇÃO ATENDIDA SES'!X135</f>
        <v>49322.542168674692</v>
      </c>
      <c r="N135" s="31">
        <f>$K135*'POPULAÇÃO ATENDIDA SES'!Y135</f>
        <v>49837.084337349392</v>
      </c>
      <c r="O135" s="31">
        <f>$K135*'POPULAÇÃO ATENDIDA SES'!Z135</f>
        <v>50314.873493975909</v>
      </c>
      <c r="P135" s="31">
        <f>$K135*'POPULAÇÃO ATENDIDA SES'!AA135</f>
        <v>50792.662650602411</v>
      </c>
    </row>
    <row r="136" spans="2:16" x14ac:dyDescent="0.25">
      <c r="B136" t="s">
        <v>357</v>
      </c>
      <c r="C136" s="14" t="s">
        <v>463</v>
      </c>
      <c r="D136" s="14" t="s">
        <v>459</v>
      </c>
      <c r="E136" s="9">
        <v>1061430</v>
      </c>
      <c r="F136" s="5">
        <v>1044853</v>
      </c>
      <c r="G136" s="5">
        <v>1055855</v>
      </c>
      <c r="I136" s="31">
        <f>IF(E136=0,"-",E136/'POPULAÇÃO ATENDIDA SES'!E136)</f>
        <v>52.600677646467787</v>
      </c>
      <c r="J136" s="31">
        <f>IF(F136=0,"-",F136/'POPULAÇÃO ATENDIDA SES'!F136)</f>
        <v>51.345209672034763</v>
      </c>
      <c r="K136" s="31">
        <f>IF(G136=0,"-",G136/'POPULAÇÃO ATENDIDA SES'!G136)</f>
        <v>51.813483452897586</v>
      </c>
      <c r="M136" s="31">
        <f>$K136*'POPULAÇÃO ATENDIDA SES'!X136</f>
        <v>1228378.0951076734</v>
      </c>
      <c r="N136" s="31">
        <f>$K136*'POPULAÇÃO ATENDIDA SES'!Y136</f>
        <v>1403926.4327286764</v>
      </c>
      <c r="O136" s="31">
        <f>$K136*'POPULAÇÃO ATENDIDA SES'!Z136</f>
        <v>1417682.1705180737</v>
      </c>
      <c r="P136" s="31">
        <f>$K136*'POPULAÇÃO ATENDIDA SES'!AA136</f>
        <v>1431141.0218803617</v>
      </c>
    </row>
    <row r="137" spans="2:16" x14ac:dyDescent="0.25">
      <c r="B137" t="s">
        <v>358</v>
      </c>
      <c r="C137" s="14" t="s">
        <v>463</v>
      </c>
      <c r="D137" s="14" t="s">
        <v>460</v>
      </c>
      <c r="E137" s="9">
        <v>0</v>
      </c>
      <c r="F137" s="5">
        <v>0</v>
      </c>
      <c r="G137" s="5">
        <v>0</v>
      </c>
      <c r="I137" s="31"/>
      <c r="J137" s="31"/>
      <c r="K137" s="31"/>
      <c r="M137" s="31">
        <f>$K137*'POPULAÇÃO ATENDIDA SES'!X137</f>
        <v>0</v>
      </c>
      <c r="N137" s="31">
        <f>$K137*'POPULAÇÃO ATENDIDA SES'!Y137</f>
        <v>0</v>
      </c>
      <c r="O137" s="31">
        <f>$K137*'POPULAÇÃO ATENDIDA SES'!Z137</f>
        <v>0</v>
      </c>
      <c r="P137" s="31">
        <f>$K137*'POPULAÇÃO ATENDIDA SES'!AA137</f>
        <v>0</v>
      </c>
    </row>
    <row r="138" spans="2:16" x14ac:dyDescent="0.25">
      <c r="B138" t="s">
        <v>359</v>
      </c>
      <c r="C138" s="14" t="s">
        <v>463</v>
      </c>
      <c r="D138" s="14" t="s">
        <v>459</v>
      </c>
      <c r="E138" s="9">
        <v>0</v>
      </c>
      <c r="F138" s="5">
        <v>0</v>
      </c>
      <c r="G138" s="5">
        <v>0</v>
      </c>
      <c r="I138" s="31"/>
      <c r="J138" s="31"/>
      <c r="K138" s="31"/>
      <c r="M138" s="31">
        <f>$K138*'POPULAÇÃO ATENDIDA SES'!X138</f>
        <v>0</v>
      </c>
      <c r="N138" s="31">
        <f>$K138*'POPULAÇÃO ATENDIDA SES'!Y138</f>
        <v>0</v>
      </c>
      <c r="O138" s="31">
        <f>$K138*'POPULAÇÃO ATENDIDA SES'!Z138</f>
        <v>0</v>
      </c>
      <c r="P138" s="31">
        <f>$K138*'POPULAÇÃO ATENDIDA SES'!AA138</f>
        <v>0</v>
      </c>
    </row>
    <row r="139" spans="2:16" x14ac:dyDescent="0.25">
      <c r="B139" t="s">
        <v>360</v>
      </c>
      <c r="C139" s="14" t="s">
        <v>463</v>
      </c>
      <c r="D139" s="14" t="s">
        <v>460</v>
      </c>
      <c r="E139" s="9">
        <v>152311</v>
      </c>
      <c r="F139" s="5">
        <v>152604</v>
      </c>
      <c r="G139" s="5">
        <v>158477</v>
      </c>
      <c r="I139" s="31">
        <f>IF(E139=0,"-",E139/'POPULAÇÃO ATENDIDA SES'!E139)</f>
        <v>44.053114443056131</v>
      </c>
      <c r="J139" s="31">
        <f>IF(F139=0,"-",F139/'POPULAÇÃO ATENDIDA SES'!F139)</f>
        <v>43.958437033349924</v>
      </c>
      <c r="K139" s="31">
        <f>IF(G139=0,"-",G139/'POPULAÇÃO ATENDIDA SES'!G139)</f>
        <v>42.122828751405542</v>
      </c>
      <c r="M139" s="31">
        <f>$K139*'POPULAÇÃO ATENDIDA SES'!X139</f>
        <v>160159.46130136988</v>
      </c>
      <c r="N139" s="31">
        <f>$K139*'POPULAÇÃO ATENDIDA SES'!Y139</f>
        <v>161814.78613013701</v>
      </c>
      <c r="O139" s="31">
        <f>$K139*'POPULAÇÃO ATENDIDA SES'!Z139</f>
        <v>163415.8380136987</v>
      </c>
      <c r="P139" s="31">
        <f>$K139*'POPULAÇÃO ATENDIDA SES'!AA139</f>
        <v>164962.61695205487</v>
      </c>
    </row>
    <row r="140" spans="2:16" x14ac:dyDescent="0.25">
      <c r="B140" t="s">
        <v>361</v>
      </c>
      <c r="C140" s="14" t="s">
        <v>464</v>
      </c>
      <c r="D140" s="14" t="s">
        <v>460</v>
      </c>
      <c r="E140" s="9">
        <v>307401</v>
      </c>
      <c r="F140" s="5">
        <v>319361</v>
      </c>
      <c r="G140" s="5">
        <v>301977</v>
      </c>
      <c r="I140" s="31">
        <f>IF(E140=0,"-",E140/'POPULAÇÃO ATENDIDA SES'!E140)</f>
        <v>48.321674549015938</v>
      </c>
      <c r="J140" s="31">
        <f>IF(F140=0,"-",F140/'POPULAÇÃO ATENDIDA SES'!F140)</f>
        <v>49.877835918426506</v>
      </c>
      <c r="K140" s="31">
        <f>IF(G140=0,"-",G140/'POPULAÇÃO ATENDIDA SES'!G140)</f>
        <v>46.999527105166429</v>
      </c>
      <c r="M140" s="31">
        <f>$K140*'POPULAÇÃO ATENDIDA SES'!X140</f>
        <v>305219.56563907169</v>
      </c>
      <c r="N140" s="31">
        <f>$K140*'POPULAÇÃO ATENDIDA SES'!Y140</f>
        <v>308357.53238656046</v>
      </c>
      <c r="O140" s="31">
        <f>$K140*'POPULAÇÃO ATENDIDA SES'!Z140</f>
        <v>311390.90024246619</v>
      </c>
      <c r="P140" s="31">
        <f>$K140*'POPULAÇÃO ATENDIDA SES'!AA140</f>
        <v>314345.81892968476</v>
      </c>
    </row>
    <row r="141" spans="2:16" x14ac:dyDescent="0.25">
      <c r="B141" t="s">
        <v>362</v>
      </c>
      <c r="C141" s="14" t="s">
        <v>463</v>
      </c>
      <c r="D141" s="14" t="s">
        <v>459</v>
      </c>
      <c r="E141" s="9">
        <v>0</v>
      </c>
      <c r="F141" s="5">
        <v>0</v>
      </c>
      <c r="G141" s="5">
        <v>0</v>
      </c>
      <c r="I141" s="31"/>
      <c r="J141" s="31"/>
      <c r="K141" s="31"/>
      <c r="M141" s="31">
        <f>$K141*'POPULAÇÃO ATENDIDA SES'!X141</f>
        <v>0</v>
      </c>
      <c r="N141" s="31">
        <f>$K141*'POPULAÇÃO ATENDIDA SES'!Y141</f>
        <v>0</v>
      </c>
      <c r="O141" s="31">
        <f>$K141*'POPULAÇÃO ATENDIDA SES'!Z141</f>
        <v>0</v>
      </c>
      <c r="P141" s="31">
        <f>$K141*'POPULAÇÃO ATENDIDA SES'!AA141</f>
        <v>0</v>
      </c>
    </row>
    <row r="142" spans="2:16" x14ac:dyDescent="0.25">
      <c r="B142" t="s">
        <v>363</v>
      </c>
      <c r="C142" s="14" t="s">
        <v>463</v>
      </c>
      <c r="D142" s="14" t="s">
        <v>458</v>
      </c>
      <c r="E142" s="9">
        <v>1703740</v>
      </c>
      <c r="F142" s="5">
        <v>1795387</v>
      </c>
      <c r="G142" s="5">
        <v>1825473</v>
      </c>
      <c r="I142" s="31">
        <f>IF(E142=0,"-",E142/'POPULAÇÃO ATENDIDA SES'!E142)</f>
        <v>46.212970058712884</v>
      </c>
      <c r="J142" s="31">
        <f>IF(F142=0,"-",F142/'POPULAÇÃO ATENDIDA SES'!F142)</f>
        <v>48.144327108087857</v>
      </c>
      <c r="K142" s="31">
        <f>IF(G142=0,"-",G142/'POPULAÇÃO ATENDIDA SES'!G142)</f>
        <v>48.285541922087866</v>
      </c>
      <c r="M142" s="31">
        <f>$K142*'POPULAÇÃO ATENDIDA SES'!X142</f>
        <v>1884822.8454160756</v>
      </c>
      <c r="N142" s="31">
        <f>$K142*'POPULAÇÃO ATENDIDA SES'!Y142</f>
        <v>1904194.1422201812</v>
      </c>
      <c r="O142" s="31">
        <f>$K142*'POPULAÇÃO ATENDIDA SES'!Z142</f>
        <v>1922958.7317418321</v>
      </c>
      <c r="P142" s="31">
        <f>$K142*'POPULAÇÃO ATENDIDA SES'!AA142</f>
        <v>1941073.2777465663</v>
      </c>
    </row>
    <row r="143" spans="2:16" x14ac:dyDescent="0.25">
      <c r="B143" t="s">
        <v>364</v>
      </c>
      <c r="C143" s="14" t="s">
        <v>463</v>
      </c>
      <c r="D143" s="14" t="s">
        <v>458</v>
      </c>
      <c r="E143" s="9">
        <v>0</v>
      </c>
      <c r="F143" s="5">
        <v>0</v>
      </c>
      <c r="G143" s="5">
        <v>0</v>
      </c>
      <c r="I143" s="31"/>
      <c r="J143" s="31"/>
      <c r="K143" s="31"/>
      <c r="M143" s="31">
        <f>$K143*'POPULAÇÃO ATENDIDA SES'!X143</f>
        <v>0</v>
      </c>
      <c r="N143" s="31">
        <f>$K143*'POPULAÇÃO ATENDIDA SES'!Y143</f>
        <v>0</v>
      </c>
      <c r="O143" s="31">
        <f>$K143*'POPULAÇÃO ATENDIDA SES'!Z143</f>
        <v>0</v>
      </c>
      <c r="P143" s="31">
        <f>$K143*'POPULAÇÃO ATENDIDA SES'!AA143</f>
        <v>0</v>
      </c>
    </row>
    <row r="144" spans="2:16" x14ac:dyDescent="0.25">
      <c r="B144" t="s">
        <v>365</v>
      </c>
      <c r="C144" s="14" t="s">
        <v>463</v>
      </c>
      <c r="D144" s="14" t="s">
        <v>458</v>
      </c>
      <c r="E144" s="9">
        <v>0</v>
      </c>
      <c r="F144" s="5">
        <v>0</v>
      </c>
      <c r="G144" s="5">
        <v>0</v>
      </c>
      <c r="I144" s="31"/>
      <c r="J144" s="31"/>
      <c r="K144" s="31"/>
      <c r="M144" s="31">
        <f>$K144*'POPULAÇÃO ATENDIDA SES'!X144</f>
        <v>0</v>
      </c>
      <c r="N144" s="31">
        <f>$K144*'POPULAÇÃO ATENDIDA SES'!Y144</f>
        <v>0</v>
      </c>
      <c r="O144" s="31">
        <f>$K144*'POPULAÇÃO ATENDIDA SES'!Z144</f>
        <v>0</v>
      </c>
      <c r="P144" s="31">
        <f>$K144*'POPULAÇÃO ATENDIDA SES'!AA144</f>
        <v>0</v>
      </c>
    </row>
    <row r="145" spans="2:16" x14ac:dyDescent="0.25">
      <c r="B145" t="s">
        <v>366</v>
      </c>
      <c r="C145" s="14" t="s">
        <v>463</v>
      </c>
      <c r="D145" s="14" t="s">
        <v>458</v>
      </c>
      <c r="E145" s="9">
        <v>0</v>
      </c>
      <c r="F145" s="5">
        <v>2</v>
      </c>
      <c r="G145" s="5">
        <v>116</v>
      </c>
      <c r="I145" s="31"/>
      <c r="J145" s="31">
        <f>IF(F145=0,"-",F145/'POPULAÇÃO ATENDIDA SES'!F145)</f>
        <v>0.69910514541387025</v>
      </c>
      <c r="K145" s="31">
        <f>IF(G145=0,"-",G145/'POPULAÇÃO ATENDIDA SES'!G145)</f>
        <v>40.54809843400448</v>
      </c>
      <c r="M145" s="31">
        <f>$K145*'POPULAÇÃO ATENDIDA SES'!X145</f>
        <v>116.00000000000001</v>
      </c>
      <c r="N145" s="31">
        <f>$K145*'POPULAÇÃO ATENDIDA SES'!Y145</f>
        <v>116.00000000000001</v>
      </c>
      <c r="O145" s="31">
        <f>$K145*'POPULAÇÃO ATENDIDA SES'!Z145</f>
        <v>116.00000000000001</v>
      </c>
      <c r="P145" s="31">
        <f>$K145*'POPULAÇÃO ATENDIDA SES'!AA145</f>
        <v>116.00000000000001</v>
      </c>
    </row>
    <row r="146" spans="2:16" x14ac:dyDescent="0.25">
      <c r="B146" t="s">
        <v>367</v>
      </c>
      <c r="C146" s="14" t="s">
        <v>463</v>
      </c>
      <c r="D146" s="14" t="s">
        <v>458</v>
      </c>
      <c r="E146" s="9">
        <v>0</v>
      </c>
      <c r="F146" s="5">
        <v>0</v>
      </c>
      <c r="G146" s="5">
        <v>0</v>
      </c>
      <c r="I146" s="31"/>
      <c r="J146" s="31"/>
      <c r="K146" s="31"/>
      <c r="M146" s="31">
        <f>$K146*'POPULAÇÃO ATENDIDA SES'!X146</f>
        <v>0</v>
      </c>
      <c r="N146" s="31">
        <f>$K146*'POPULAÇÃO ATENDIDA SES'!Y146</f>
        <v>0</v>
      </c>
      <c r="O146" s="31">
        <f>$K146*'POPULAÇÃO ATENDIDA SES'!Z146</f>
        <v>0</v>
      </c>
      <c r="P146" s="31">
        <f>$K146*'POPULAÇÃO ATENDIDA SES'!AA146</f>
        <v>0</v>
      </c>
    </row>
    <row r="147" spans="2:16" x14ac:dyDescent="0.25">
      <c r="B147" t="s">
        <v>368</v>
      </c>
      <c r="C147" s="14" t="s">
        <v>463</v>
      </c>
      <c r="D147" s="14" t="s">
        <v>460</v>
      </c>
      <c r="E147" s="9">
        <v>0</v>
      </c>
      <c r="F147" s="5">
        <v>0</v>
      </c>
      <c r="G147" s="5">
        <v>0</v>
      </c>
      <c r="I147" s="31"/>
      <c r="J147" s="31"/>
      <c r="K147" s="31"/>
      <c r="M147" s="31">
        <f>$K147*'POPULAÇÃO ATENDIDA SES'!X147</f>
        <v>0</v>
      </c>
      <c r="N147" s="31">
        <f>$K147*'POPULAÇÃO ATENDIDA SES'!Y147</f>
        <v>0</v>
      </c>
      <c r="O147" s="31">
        <f>$K147*'POPULAÇÃO ATENDIDA SES'!Z147</f>
        <v>0</v>
      </c>
      <c r="P147" s="31">
        <f>$K147*'POPULAÇÃO ATENDIDA SES'!AA147</f>
        <v>0</v>
      </c>
    </row>
    <row r="148" spans="2:16" x14ac:dyDescent="0.25">
      <c r="B148" t="s">
        <v>369</v>
      </c>
      <c r="C148" s="14" t="s">
        <v>463</v>
      </c>
      <c r="D148" s="14" t="s">
        <v>458</v>
      </c>
      <c r="E148" s="9">
        <v>0</v>
      </c>
      <c r="F148" s="5">
        <v>0</v>
      </c>
      <c r="G148" s="5">
        <v>0</v>
      </c>
      <c r="I148" s="31"/>
      <c r="J148" s="31"/>
      <c r="K148" s="31"/>
      <c r="M148" s="31">
        <f>$K148*'POPULAÇÃO ATENDIDA SES'!X148</f>
        <v>0</v>
      </c>
      <c r="N148" s="31">
        <f>$K148*'POPULAÇÃO ATENDIDA SES'!Y148</f>
        <v>0</v>
      </c>
      <c r="O148" s="31">
        <f>$K148*'POPULAÇÃO ATENDIDA SES'!Z148</f>
        <v>0</v>
      </c>
      <c r="P148" s="31">
        <f>$K148*'POPULAÇÃO ATENDIDA SES'!AA148</f>
        <v>0</v>
      </c>
    </row>
    <row r="149" spans="2:16" x14ac:dyDescent="0.25">
      <c r="B149" t="s">
        <v>370</v>
      </c>
      <c r="C149" s="14" t="s">
        <v>463</v>
      </c>
      <c r="D149" s="14" t="s">
        <v>458</v>
      </c>
      <c r="E149" s="9">
        <v>624743</v>
      </c>
      <c r="F149" s="5">
        <v>645439</v>
      </c>
      <c r="G149" s="5">
        <v>659104</v>
      </c>
      <c r="I149" s="31">
        <f>IF(E149=0,"-",E149/'POPULAÇÃO ATENDIDA SES'!E149)</f>
        <v>37.851099769285952</v>
      </c>
      <c r="J149" s="31">
        <f>IF(F149=0,"-",F149/'POPULAÇÃO ATENDIDA SES'!F149)</f>
        <v>38.770134744207056</v>
      </c>
      <c r="K149" s="31">
        <f>IF(G149=0,"-",G149/'POPULAÇÃO ATENDIDA SES'!G149)</f>
        <v>39.343892785647704</v>
      </c>
      <c r="M149" s="31">
        <f>$K149*'POPULAÇÃO ATENDIDA SES'!X149</f>
        <v>666174.92454748822</v>
      </c>
      <c r="N149" s="31">
        <f>$K149*'POPULAÇÃO ATENDIDA SES'!Y149</f>
        <v>673028.02440512495</v>
      </c>
      <c r="O149" s="31">
        <f>$K149*'POPULAÇÃO ATENDIDA SES'!Z149</f>
        <v>679663.29957291018</v>
      </c>
      <c r="P149" s="31">
        <f>$K149*'POPULAÇÃO ATENDIDA SES'!AA149</f>
        <v>1121023.3017984952</v>
      </c>
    </row>
    <row r="150" spans="2:16" x14ac:dyDescent="0.25">
      <c r="B150" t="s">
        <v>371</v>
      </c>
      <c r="C150" s="14" t="s">
        <v>463</v>
      </c>
      <c r="D150" s="14" t="s">
        <v>458</v>
      </c>
      <c r="E150" s="9">
        <v>0</v>
      </c>
      <c r="F150" s="5">
        <v>0</v>
      </c>
      <c r="G150" s="5">
        <v>0</v>
      </c>
      <c r="I150" s="31"/>
      <c r="J150" s="31"/>
      <c r="K150" s="31"/>
      <c r="M150" s="31">
        <f>$K150*'POPULAÇÃO ATENDIDA SES'!X150</f>
        <v>0</v>
      </c>
      <c r="N150" s="31">
        <f>$K150*'POPULAÇÃO ATENDIDA SES'!Y150</f>
        <v>0</v>
      </c>
      <c r="O150" s="31">
        <f>$K150*'POPULAÇÃO ATENDIDA SES'!Z150</f>
        <v>0</v>
      </c>
      <c r="P150" s="31">
        <f>$K150*'POPULAÇÃO ATENDIDA SES'!AA150</f>
        <v>0</v>
      </c>
    </row>
    <row r="151" spans="2:16" x14ac:dyDescent="0.25">
      <c r="B151" t="s">
        <v>372</v>
      </c>
      <c r="C151" s="14" t="s">
        <v>463</v>
      </c>
      <c r="D151" s="14" t="s">
        <v>459</v>
      </c>
      <c r="E151" s="9">
        <v>0</v>
      </c>
      <c r="F151" s="5">
        <v>0</v>
      </c>
      <c r="G151" s="5">
        <v>0</v>
      </c>
      <c r="I151" s="31"/>
      <c r="J151" s="31"/>
      <c r="K151" s="31"/>
      <c r="M151" s="31">
        <f>$K151*'POPULAÇÃO ATENDIDA SES'!X151</f>
        <v>0</v>
      </c>
      <c r="N151" s="31">
        <f>$K151*'POPULAÇÃO ATENDIDA SES'!Y151</f>
        <v>0</v>
      </c>
      <c r="O151" s="31">
        <f>$K151*'POPULAÇÃO ATENDIDA SES'!Z151</f>
        <v>0</v>
      </c>
      <c r="P151" s="31">
        <f>$K151*'POPULAÇÃO ATENDIDA SES'!AA151</f>
        <v>0</v>
      </c>
    </row>
    <row r="152" spans="2:16" x14ac:dyDescent="0.25">
      <c r="B152" t="s">
        <v>373</v>
      </c>
      <c r="C152" s="14" t="s">
        <v>465</v>
      </c>
      <c r="D152" s="14" t="s">
        <v>458</v>
      </c>
      <c r="E152" s="9">
        <v>0</v>
      </c>
      <c r="F152" s="5">
        <v>0</v>
      </c>
      <c r="G152" s="5">
        <v>0</v>
      </c>
      <c r="I152" s="31"/>
      <c r="J152" s="31"/>
      <c r="K152" s="31"/>
      <c r="M152" s="31">
        <f>$K152*'POPULAÇÃO ATENDIDA SES'!X152</f>
        <v>0</v>
      </c>
      <c r="N152" s="31">
        <f>$K152*'POPULAÇÃO ATENDIDA SES'!Y152</f>
        <v>0</v>
      </c>
      <c r="O152" s="31">
        <f>$K152*'POPULAÇÃO ATENDIDA SES'!Z152</f>
        <v>0</v>
      </c>
      <c r="P152" s="31">
        <f>$K152*'POPULAÇÃO ATENDIDA SES'!AA152</f>
        <v>0</v>
      </c>
    </row>
    <row r="153" spans="2:16" x14ac:dyDescent="0.25">
      <c r="B153" t="s">
        <v>374</v>
      </c>
      <c r="C153" s="14" t="s">
        <v>463</v>
      </c>
      <c r="D153" s="14" t="s">
        <v>458</v>
      </c>
      <c r="E153" s="9">
        <v>0</v>
      </c>
      <c r="F153" s="5">
        <v>0</v>
      </c>
      <c r="G153" s="5">
        <v>0</v>
      </c>
      <c r="I153" s="31"/>
      <c r="J153" s="31"/>
      <c r="K153" s="31"/>
      <c r="M153" s="31">
        <f>$K153*'POPULAÇÃO ATENDIDA SES'!X153</f>
        <v>0</v>
      </c>
      <c r="N153" s="31">
        <f>$K153*'POPULAÇÃO ATENDIDA SES'!Y153</f>
        <v>0</v>
      </c>
      <c r="O153" s="31">
        <f>$K153*'POPULAÇÃO ATENDIDA SES'!Z153</f>
        <v>0</v>
      </c>
      <c r="P153" s="31">
        <f>$K153*'POPULAÇÃO ATENDIDA SES'!AA153</f>
        <v>0</v>
      </c>
    </row>
    <row r="154" spans="2:16" x14ac:dyDescent="0.25">
      <c r="B154" t="s">
        <v>375</v>
      </c>
      <c r="C154" s="14" t="s">
        <v>463</v>
      </c>
      <c r="D154" s="14" t="s">
        <v>458</v>
      </c>
      <c r="E154" s="9">
        <v>0</v>
      </c>
      <c r="F154" s="5">
        <v>0</v>
      </c>
      <c r="G154" s="5">
        <v>0</v>
      </c>
      <c r="I154" s="31"/>
      <c r="J154" s="31"/>
      <c r="K154" s="31"/>
      <c r="M154" s="31">
        <f>$K154*'POPULAÇÃO ATENDIDA SES'!X154</f>
        <v>0</v>
      </c>
      <c r="N154" s="31">
        <f>$K154*'POPULAÇÃO ATENDIDA SES'!Y154</f>
        <v>0</v>
      </c>
      <c r="O154" s="31">
        <f>$K154*'POPULAÇÃO ATENDIDA SES'!Z154</f>
        <v>0</v>
      </c>
      <c r="P154" s="31">
        <f>$K154*'POPULAÇÃO ATENDIDA SES'!AA154</f>
        <v>0</v>
      </c>
    </row>
    <row r="155" spans="2:16" x14ac:dyDescent="0.25">
      <c r="B155" t="s">
        <v>376</v>
      </c>
      <c r="C155" s="14" t="s">
        <v>465</v>
      </c>
      <c r="D155" s="14" t="s">
        <v>458</v>
      </c>
      <c r="E155" s="9">
        <v>0</v>
      </c>
      <c r="F155" s="5">
        <v>0</v>
      </c>
      <c r="G155" s="5">
        <v>0</v>
      </c>
      <c r="I155" s="31"/>
      <c r="J155" s="31"/>
      <c r="K155" s="31"/>
      <c r="M155" s="31">
        <f>$K155*'POPULAÇÃO ATENDIDA SES'!X155</f>
        <v>0</v>
      </c>
      <c r="N155" s="31">
        <f>$K155*'POPULAÇÃO ATENDIDA SES'!Y155</f>
        <v>0</v>
      </c>
      <c r="O155" s="31">
        <f>$K155*'POPULAÇÃO ATENDIDA SES'!Z155</f>
        <v>0</v>
      </c>
      <c r="P155" s="31">
        <f>$K155*'POPULAÇÃO ATENDIDA SES'!AA155</f>
        <v>0</v>
      </c>
    </row>
    <row r="156" spans="2:16" x14ac:dyDescent="0.25">
      <c r="B156" t="s">
        <v>377</v>
      </c>
      <c r="C156" s="14" t="s">
        <v>463</v>
      </c>
      <c r="D156" s="14" t="s">
        <v>460</v>
      </c>
      <c r="E156" s="9">
        <v>0</v>
      </c>
      <c r="F156" s="5">
        <v>0</v>
      </c>
      <c r="G156" s="5">
        <v>0</v>
      </c>
      <c r="I156" s="31"/>
      <c r="J156" s="31"/>
      <c r="K156" s="31"/>
      <c r="M156" s="31">
        <f>$K156*'POPULAÇÃO ATENDIDA SES'!X156</f>
        <v>0</v>
      </c>
      <c r="N156" s="31">
        <f>$K156*'POPULAÇÃO ATENDIDA SES'!Y156</f>
        <v>0</v>
      </c>
      <c r="O156" s="31">
        <f>$K156*'POPULAÇÃO ATENDIDA SES'!Z156</f>
        <v>0</v>
      </c>
      <c r="P156" s="31">
        <f>$K156*'POPULAÇÃO ATENDIDA SES'!AA156</f>
        <v>0</v>
      </c>
    </row>
    <row r="157" spans="2:16" x14ac:dyDescent="0.25">
      <c r="B157" t="s">
        <v>378</v>
      </c>
      <c r="C157" s="14" t="s">
        <v>463</v>
      </c>
      <c r="D157" s="14" t="s">
        <v>459</v>
      </c>
      <c r="E157" s="9">
        <v>1546021</v>
      </c>
      <c r="F157" s="5">
        <v>1633483</v>
      </c>
      <c r="G157" s="5">
        <v>1762909</v>
      </c>
      <c r="I157" s="31">
        <f>IF(E157=0,"-",E157/'POPULAÇÃO ATENDIDA SES'!E157)</f>
        <v>32.184683815965464</v>
      </c>
      <c r="J157" s="31">
        <f>IF(F157=0,"-",F157/'POPULAÇÃO ATENDIDA SES'!F157)</f>
        <v>32.113822653448537</v>
      </c>
      <c r="K157" s="31">
        <f>IF(G157=0,"-",G157/'POPULAÇÃO ATENDIDA SES'!G157)</f>
        <v>32.82352912612798</v>
      </c>
      <c r="M157" s="31">
        <f>$K157*'POPULAÇÃO ATENDIDA SES'!X157</f>
        <v>2078593.4482782702</v>
      </c>
      <c r="N157" s="31">
        <f>$K157*'POPULAÇÃO ATENDIDA SES'!Y157</f>
        <v>2399791.8523896076</v>
      </c>
      <c r="O157" s="31">
        <f>$K157*'POPULAÇÃO ATENDIDA SES'!Z157</f>
        <v>2726208.0249045361</v>
      </c>
      <c r="P157" s="31">
        <f>$K157*'POPULAÇÃO ATENDIDA SES'!AA157</f>
        <v>3057987.4288021317</v>
      </c>
    </row>
    <row r="158" spans="2:16" x14ac:dyDescent="0.25">
      <c r="B158" t="s">
        <v>379</v>
      </c>
      <c r="C158" s="14" t="s">
        <v>463</v>
      </c>
      <c r="D158" s="14" t="s">
        <v>458</v>
      </c>
      <c r="E158" s="9">
        <v>0</v>
      </c>
      <c r="F158" s="5">
        <v>0</v>
      </c>
      <c r="G158" s="5">
        <v>0</v>
      </c>
      <c r="I158" s="31"/>
      <c r="J158" s="31"/>
      <c r="K158" s="31"/>
      <c r="M158" s="31">
        <f>$K158*'POPULAÇÃO ATENDIDA SES'!X158</f>
        <v>0</v>
      </c>
      <c r="N158" s="31">
        <f>$K158*'POPULAÇÃO ATENDIDA SES'!Y158</f>
        <v>0</v>
      </c>
      <c r="O158" s="31">
        <f>$K158*'POPULAÇÃO ATENDIDA SES'!Z158</f>
        <v>0</v>
      </c>
      <c r="P158" s="31">
        <f>$K158*'POPULAÇÃO ATENDIDA SES'!AA158</f>
        <v>0</v>
      </c>
    </row>
    <row r="159" spans="2:16" x14ac:dyDescent="0.25">
      <c r="B159" t="s">
        <v>380</v>
      </c>
      <c r="C159" s="14" t="s">
        <v>463</v>
      </c>
      <c r="D159" s="14" t="s">
        <v>459</v>
      </c>
      <c r="E159" s="9">
        <v>0</v>
      </c>
      <c r="F159" s="5">
        <v>0</v>
      </c>
      <c r="G159" s="5">
        <v>0</v>
      </c>
      <c r="I159" s="31"/>
      <c r="J159" s="31"/>
      <c r="K159" s="31"/>
      <c r="M159" s="31">
        <f>$K159*'POPULAÇÃO ATENDIDA SES'!X159</f>
        <v>0</v>
      </c>
      <c r="N159" s="31">
        <f>$K159*'POPULAÇÃO ATENDIDA SES'!Y159</f>
        <v>0</v>
      </c>
      <c r="O159" s="31">
        <f>$K159*'POPULAÇÃO ATENDIDA SES'!Z159</f>
        <v>0</v>
      </c>
      <c r="P159" s="31">
        <f>$K159*'POPULAÇÃO ATENDIDA SES'!AA159</f>
        <v>0</v>
      </c>
    </row>
    <row r="160" spans="2:16" x14ac:dyDescent="0.25">
      <c r="B160" t="s">
        <v>381</v>
      </c>
      <c r="C160" s="14" t="s">
        <v>465</v>
      </c>
      <c r="D160" s="14" t="s">
        <v>458</v>
      </c>
      <c r="E160" s="9">
        <v>0</v>
      </c>
      <c r="F160" s="5">
        <v>0</v>
      </c>
      <c r="G160" s="5">
        <v>0</v>
      </c>
      <c r="I160" s="31"/>
      <c r="J160" s="31"/>
      <c r="K160" s="31"/>
      <c r="M160" s="31">
        <f>$K160*'POPULAÇÃO ATENDIDA SES'!X160</f>
        <v>0</v>
      </c>
      <c r="N160" s="31">
        <f>$K160*'POPULAÇÃO ATENDIDA SES'!Y160</f>
        <v>0</v>
      </c>
      <c r="O160" s="31">
        <f>$K160*'POPULAÇÃO ATENDIDA SES'!Z160</f>
        <v>0</v>
      </c>
      <c r="P160" s="31">
        <f>$K160*'POPULAÇÃO ATENDIDA SES'!AA160</f>
        <v>0</v>
      </c>
    </row>
    <row r="161" spans="2:16" x14ac:dyDescent="0.25">
      <c r="B161" t="s">
        <v>382</v>
      </c>
      <c r="C161" s="14" t="s">
        <v>463</v>
      </c>
      <c r="D161" s="14" t="s">
        <v>459</v>
      </c>
      <c r="E161" s="9">
        <v>0</v>
      </c>
      <c r="F161" s="5">
        <v>0</v>
      </c>
      <c r="G161" s="5">
        <v>0</v>
      </c>
      <c r="I161" s="31"/>
      <c r="J161" s="31"/>
      <c r="K161" s="31"/>
      <c r="M161" s="31">
        <f>$K161*'POPULAÇÃO ATENDIDA SES'!X161</f>
        <v>0</v>
      </c>
      <c r="N161" s="31">
        <f>$K161*'POPULAÇÃO ATENDIDA SES'!Y161</f>
        <v>0</v>
      </c>
      <c r="O161" s="31">
        <f>$K161*'POPULAÇÃO ATENDIDA SES'!Z161</f>
        <v>0</v>
      </c>
      <c r="P161" s="31">
        <f>$K161*'POPULAÇÃO ATENDIDA SES'!AA161</f>
        <v>0</v>
      </c>
    </row>
    <row r="162" spans="2:16" x14ac:dyDescent="0.25">
      <c r="B162" t="s">
        <v>383</v>
      </c>
      <c r="C162" s="14" t="s">
        <v>463</v>
      </c>
      <c r="D162" s="14" t="s">
        <v>459</v>
      </c>
      <c r="E162" s="9">
        <v>561387</v>
      </c>
      <c r="F162" s="5">
        <v>584227</v>
      </c>
      <c r="G162" s="5">
        <v>601605</v>
      </c>
      <c r="I162" s="31">
        <f>IF(E162=0,"-",E162/'POPULAÇÃO ATENDIDA SES'!E162)</f>
        <v>40.483834125655314</v>
      </c>
      <c r="J162" s="31">
        <f>IF(F162=0,"-",F162/'POPULAÇÃO ATENDIDA SES'!F162)</f>
        <v>41.471519837817368</v>
      </c>
      <c r="K162" s="31">
        <f>IF(G162=0,"-",G162/'POPULAÇÃO ATENDIDA SES'!G162)</f>
        <v>42.036718251146745</v>
      </c>
      <c r="M162" s="31">
        <f>$K162*'POPULAÇÃO ATENDIDA SES'!X162</f>
        <v>608028.74359339406</v>
      </c>
      <c r="N162" s="31">
        <f>$K162*'POPULAÇÃO ATENDIDA SES'!Y162</f>
        <v>614281.18735763105</v>
      </c>
      <c r="O162" s="31">
        <f>$K162*'POPULAÇÃO ATENDIDA SES'!Z162</f>
        <v>620362.33129271062</v>
      </c>
      <c r="P162" s="31">
        <f>$K162*'POPULAÇÃO ATENDIDA SES'!AA162</f>
        <v>626186.52548405458</v>
      </c>
    </row>
    <row r="163" spans="2:16" x14ac:dyDescent="0.25">
      <c r="B163" t="s">
        <v>384</v>
      </c>
      <c r="C163" s="14" t="s">
        <v>464</v>
      </c>
      <c r="D163" s="14" t="s">
        <v>460</v>
      </c>
      <c r="E163" s="9">
        <v>0</v>
      </c>
      <c r="F163" s="5">
        <v>0</v>
      </c>
      <c r="G163" s="5">
        <v>0</v>
      </c>
      <c r="I163" s="31"/>
      <c r="J163" s="31"/>
      <c r="K163" s="31"/>
      <c r="M163" s="31">
        <f>$K163*'POPULAÇÃO ATENDIDA SES'!X163</f>
        <v>0</v>
      </c>
      <c r="N163" s="31">
        <f>$K163*'POPULAÇÃO ATENDIDA SES'!Y163</f>
        <v>0</v>
      </c>
      <c r="O163" s="31">
        <f>$K163*'POPULAÇÃO ATENDIDA SES'!Z163</f>
        <v>0</v>
      </c>
      <c r="P163" s="31">
        <f>$K163*'POPULAÇÃO ATENDIDA SES'!AA163</f>
        <v>0</v>
      </c>
    </row>
    <row r="164" spans="2:16" x14ac:dyDescent="0.25">
      <c r="B164" t="s">
        <v>385</v>
      </c>
      <c r="C164" s="14" t="s">
        <v>463</v>
      </c>
      <c r="D164" s="14" t="s">
        <v>460</v>
      </c>
      <c r="E164" s="9">
        <v>1408922</v>
      </c>
      <c r="F164" s="5">
        <v>1453618</v>
      </c>
      <c r="G164" s="5">
        <v>1480072</v>
      </c>
      <c r="I164" s="31">
        <f>IF(E164=0,"-",E164/'POPULAÇÃO ATENDIDA SES'!E164)</f>
        <v>56.526537846267182</v>
      </c>
      <c r="J164" s="31">
        <f>IF(F164=0,"-",F164/'POPULAÇÃO ATENDIDA SES'!F164)</f>
        <v>57.361817690150524</v>
      </c>
      <c r="K164" s="31">
        <f>IF(G164=0,"-",G164/'POPULAÇÃO ATENDIDA SES'!G164)</f>
        <v>57.446375272407749</v>
      </c>
      <c r="M164" s="31">
        <f>$K164*'POPULAÇÃO ATENDIDA SES'!X164</f>
        <v>1495936.2096069872</v>
      </c>
      <c r="N164" s="31">
        <f>$K164*'POPULAÇÃO ATENDIDA SES'!Y164</f>
        <v>1511330.3685589521</v>
      </c>
      <c r="O164" s="31">
        <f>$K164*'POPULAÇÃO ATENDIDA SES'!Z164</f>
        <v>1526254.4768558955</v>
      </c>
      <c r="P164" s="31">
        <f>$K164*'POPULAÇÃO ATENDIDA SES'!AA164</f>
        <v>1540649.778165939</v>
      </c>
    </row>
    <row r="165" spans="2:16" x14ac:dyDescent="0.25">
      <c r="B165" t="s">
        <v>386</v>
      </c>
      <c r="C165" s="14" t="s">
        <v>463</v>
      </c>
      <c r="D165" s="14" t="s">
        <v>459</v>
      </c>
      <c r="E165" s="9">
        <v>0</v>
      </c>
      <c r="F165" s="5">
        <v>0</v>
      </c>
      <c r="G165" s="5">
        <v>0</v>
      </c>
      <c r="I165" s="31"/>
      <c r="J165" s="31"/>
      <c r="K165" s="31"/>
      <c r="M165" s="31">
        <f>$K165*'POPULAÇÃO ATENDIDA SES'!X165</f>
        <v>0</v>
      </c>
      <c r="N165" s="31">
        <f>$K165*'POPULAÇÃO ATENDIDA SES'!Y165</f>
        <v>0</v>
      </c>
      <c r="O165" s="31">
        <f>$K165*'POPULAÇÃO ATENDIDA SES'!Z165</f>
        <v>0</v>
      </c>
      <c r="P165" s="31">
        <f>$K165*'POPULAÇÃO ATENDIDA SES'!AA165</f>
        <v>0</v>
      </c>
    </row>
    <row r="166" spans="2:16" x14ac:dyDescent="0.25">
      <c r="B166" t="s">
        <v>387</v>
      </c>
      <c r="C166" s="14" t="s">
        <v>463</v>
      </c>
      <c r="D166" s="14" t="s">
        <v>460</v>
      </c>
      <c r="E166" s="9">
        <v>0</v>
      </c>
      <c r="F166" s="5">
        <v>9</v>
      </c>
      <c r="G166" s="5">
        <v>0</v>
      </c>
      <c r="I166" s="31"/>
      <c r="J166" s="31"/>
      <c r="K166" s="31"/>
      <c r="M166" s="31">
        <f>$K166*'POPULAÇÃO ATENDIDA SES'!X166</f>
        <v>0</v>
      </c>
      <c r="N166" s="31">
        <f>$K166*'POPULAÇÃO ATENDIDA SES'!Y166</f>
        <v>0</v>
      </c>
      <c r="O166" s="31">
        <f>$K166*'POPULAÇÃO ATENDIDA SES'!Z166</f>
        <v>0</v>
      </c>
      <c r="P166" s="31">
        <f>$K166*'POPULAÇÃO ATENDIDA SES'!AA166</f>
        <v>0</v>
      </c>
    </row>
    <row r="167" spans="2:16" x14ac:dyDescent="0.25">
      <c r="B167" t="s">
        <v>388</v>
      </c>
      <c r="C167" s="14" t="s">
        <v>463</v>
      </c>
      <c r="D167" s="14" t="s">
        <v>460</v>
      </c>
      <c r="E167" s="9">
        <v>609692</v>
      </c>
      <c r="F167" s="5">
        <v>616145</v>
      </c>
      <c r="G167" s="5">
        <v>605256</v>
      </c>
      <c r="I167" s="31">
        <f>IF(E167=0,"-",E167/'POPULAÇÃO ATENDIDA SES'!E167)</f>
        <v>73.411812959754741</v>
      </c>
      <c r="J167" s="31">
        <f>IF(F167=0,"-",F167/'POPULAÇÃO ATENDIDA SES'!F167)</f>
        <v>74.11469123519754</v>
      </c>
      <c r="K167" s="31">
        <f>IF(G167=0,"-",G167/'POPULAÇÃO ATENDIDA SES'!G167)</f>
        <v>72.732145850173808</v>
      </c>
      <c r="M167" s="31">
        <f>$K167*'POPULAÇÃO ATENDIDA SES'!X167</f>
        <v>611724.91006253543</v>
      </c>
      <c r="N167" s="31">
        <f>$K167*'POPULAÇÃO ATENDIDA SES'!Y167</f>
        <v>617987.36554860708</v>
      </c>
      <c r="O167" s="31">
        <f>$K167*'POPULAÇÃO ATENDIDA SES'!Z167</f>
        <v>624112.18465036957</v>
      </c>
      <c r="P167" s="31">
        <f>$K167*'POPULAÇÃO ATENDIDA SES'!AA167</f>
        <v>630030.54917566793</v>
      </c>
    </row>
    <row r="168" spans="2:16" x14ac:dyDescent="0.25">
      <c r="B168" t="s">
        <v>389</v>
      </c>
      <c r="C168" s="14" t="s">
        <v>463</v>
      </c>
      <c r="D168" s="14" t="s">
        <v>460</v>
      </c>
      <c r="E168" s="9">
        <v>0</v>
      </c>
      <c r="F168" s="5">
        <v>0</v>
      </c>
      <c r="G168" s="5">
        <v>0</v>
      </c>
      <c r="I168" s="31"/>
      <c r="J168" s="31"/>
      <c r="K168" s="31"/>
      <c r="M168" s="31">
        <f>$K168*'POPULAÇÃO ATENDIDA SES'!X168</f>
        <v>0</v>
      </c>
      <c r="N168" s="31">
        <f>$K168*'POPULAÇÃO ATENDIDA SES'!Y168</f>
        <v>0</v>
      </c>
      <c r="O168" s="31">
        <f>$K168*'POPULAÇÃO ATENDIDA SES'!Z168</f>
        <v>0</v>
      </c>
      <c r="P168" s="31">
        <f>$K168*'POPULAÇÃO ATENDIDA SES'!AA168</f>
        <v>0</v>
      </c>
    </row>
    <row r="169" spans="2:16" x14ac:dyDescent="0.25">
      <c r="B169" t="s">
        <v>390</v>
      </c>
      <c r="C169" s="14" t="s">
        <v>463</v>
      </c>
      <c r="D169" s="14" t="s">
        <v>458</v>
      </c>
      <c r="E169" s="9">
        <v>0</v>
      </c>
      <c r="F169" s="5">
        <v>0</v>
      </c>
      <c r="G169" s="5">
        <v>0</v>
      </c>
      <c r="I169" s="31"/>
      <c r="J169" s="31"/>
      <c r="K169" s="31"/>
      <c r="M169" s="31">
        <f>$K169*'POPULAÇÃO ATENDIDA SES'!X169</f>
        <v>0</v>
      </c>
      <c r="N169" s="31">
        <f>$K169*'POPULAÇÃO ATENDIDA SES'!Y169</f>
        <v>0</v>
      </c>
      <c r="O169" s="31">
        <f>$K169*'POPULAÇÃO ATENDIDA SES'!Z169</f>
        <v>0</v>
      </c>
      <c r="P169" s="31">
        <f>$K169*'POPULAÇÃO ATENDIDA SES'!AA169</f>
        <v>0</v>
      </c>
    </row>
    <row r="170" spans="2:16" x14ac:dyDescent="0.25">
      <c r="B170" t="s">
        <v>391</v>
      </c>
      <c r="C170" s="14" t="s">
        <v>463</v>
      </c>
      <c r="D170" s="14" t="s">
        <v>458</v>
      </c>
      <c r="E170" s="9">
        <v>0</v>
      </c>
      <c r="F170" s="5">
        <v>0</v>
      </c>
      <c r="G170" s="5">
        <v>0</v>
      </c>
      <c r="I170" s="31"/>
      <c r="J170" s="31"/>
      <c r="K170" s="31"/>
      <c r="M170" s="31">
        <f>$K170*'POPULAÇÃO ATENDIDA SES'!X170</f>
        <v>0</v>
      </c>
      <c r="N170" s="31">
        <f>$K170*'POPULAÇÃO ATENDIDA SES'!Y170</f>
        <v>0</v>
      </c>
      <c r="O170" s="31">
        <f>$K170*'POPULAÇÃO ATENDIDA SES'!Z170</f>
        <v>0</v>
      </c>
      <c r="P170" s="31">
        <f>$K170*'POPULAÇÃO ATENDIDA SES'!AA170</f>
        <v>0</v>
      </c>
    </row>
    <row r="171" spans="2:16" x14ac:dyDescent="0.25">
      <c r="B171" t="s">
        <v>392</v>
      </c>
      <c r="C171" s="14" t="s">
        <v>465</v>
      </c>
      <c r="D171" s="14" t="s">
        <v>458</v>
      </c>
      <c r="E171" s="9">
        <v>1001808</v>
      </c>
      <c r="F171" s="5">
        <v>1036272</v>
      </c>
      <c r="G171" s="5">
        <v>1046740</v>
      </c>
      <c r="I171" s="31">
        <f>IF(E171=0,"-",E171/'POPULAÇÃO ATENDIDA SES'!E171)</f>
        <v>57.737928666332799</v>
      </c>
      <c r="J171" s="31">
        <f>IF(F171=0,"-",F171/'POPULAÇÃO ATENDIDA SES'!F171)</f>
        <v>59.593112559163131</v>
      </c>
      <c r="K171" s="31">
        <f>IF(G171=0,"-",G171/'POPULAÇÃO ATENDIDA SES'!G171)</f>
        <v>60.062959436179604</v>
      </c>
      <c r="M171" s="31">
        <f>$K171*'POPULAÇÃO ATENDIDA SES'!X171</f>
        <v>1057933.9290488432</v>
      </c>
      <c r="N171" s="31">
        <f>$K171*'POPULAÇÃO ATENDIDA SES'!Y171</f>
        <v>1068858.7732647813</v>
      </c>
      <c r="O171" s="31">
        <f>$K171*'POPULAÇÃO ATENDIDA SES'!Z171</f>
        <v>1079406.8987146528</v>
      </c>
      <c r="P171" s="31">
        <f>$K171*'POPULAÇÃO ATENDIDA SES'!AA171</f>
        <v>1089578.3053984572</v>
      </c>
    </row>
    <row r="172" spans="2:16" x14ac:dyDescent="0.25">
      <c r="B172" t="s">
        <v>393</v>
      </c>
      <c r="C172" s="14" t="s">
        <v>464</v>
      </c>
      <c r="D172" s="14" t="s">
        <v>460</v>
      </c>
      <c r="E172" s="9">
        <v>0</v>
      </c>
      <c r="F172" s="5">
        <v>0</v>
      </c>
      <c r="G172" s="5">
        <v>0</v>
      </c>
      <c r="I172" s="31"/>
      <c r="J172" s="31"/>
      <c r="K172" s="31"/>
      <c r="M172" s="31">
        <f>$K172*'POPULAÇÃO ATENDIDA SES'!X172</f>
        <v>0</v>
      </c>
      <c r="N172" s="31">
        <f>$K172*'POPULAÇÃO ATENDIDA SES'!Y172</f>
        <v>0</v>
      </c>
      <c r="O172" s="31">
        <f>$K172*'POPULAÇÃO ATENDIDA SES'!Z172</f>
        <v>0</v>
      </c>
      <c r="P172" s="31">
        <f>$K172*'POPULAÇÃO ATENDIDA SES'!AA172</f>
        <v>0</v>
      </c>
    </row>
    <row r="173" spans="2:16" x14ac:dyDescent="0.25">
      <c r="B173" t="s">
        <v>394</v>
      </c>
      <c r="C173" s="14" t="s">
        <v>465</v>
      </c>
      <c r="D173" s="14" t="s">
        <v>458</v>
      </c>
      <c r="E173" s="9">
        <v>244500</v>
      </c>
      <c r="F173" s="5">
        <v>298746</v>
      </c>
      <c r="G173" s="5">
        <v>341809</v>
      </c>
      <c r="I173" s="31">
        <f>IF(E173=0,"-",E173/'POPULAÇÃO ATENDIDA SES'!E173)</f>
        <v>45.447934845840606</v>
      </c>
      <c r="J173" s="31">
        <f>IF(F173=0,"-",F173/'POPULAÇÃO ATENDIDA SES'!F173)</f>
        <v>55.498956698530456</v>
      </c>
      <c r="K173" s="31">
        <f>IF(G173=0,"-",G173/'POPULAÇÃO ATENDIDA SES'!G173)</f>
        <v>53.485852566452152</v>
      </c>
      <c r="M173" s="31">
        <f>$K173*'POPULAÇÃO ATENDIDA SES'!X173</f>
        <v>345478.09363646375</v>
      </c>
      <c r="N173" s="31">
        <f>$K173*'POPULAÇÃO ATENDIDA SES'!Y173</f>
        <v>349034.29208411323</v>
      </c>
      <c r="O173" s="31">
        <f>$K173*'POPULAÇÃO ATENDIDA SES'!Z173</f>
        <v>352477.59534294839</v>
      </c>
      <c r="P173" s="31">
        <f>$K173*'POPULAÇÃO ATENDIDA SES'!AA173</f>
        <v>355808.00341296929</v>
      </c>
    </row>
    <row r="174" spans="2:16" x14ac:dyDescent="0.25">
      <c r="B174" t="s">
        <v>395</v>
      </c>
      <c r="C174" s="14" t="s">
        <v>463</v>
      </c>
      <c r="D174" s="14" t="s">
        <v>459</v>
      </c>
      <c r="E174" s="9">
        <v>579258</v>
      </c>
      <c r="F174" s="5">
        <v>592054</v>
      </c>
      <c r="G174" s="5">
        <v>584761</v>
      </c>
      <c r="I174" s="31">
        <f>IF(E174=0,"-",E174/'POPULAÇÃO ATENDIDA SES'!E174)</f>
        <v>47.196883596762042</v>
      </c>
      <c r="J174" s="31">
        <f>IF(F174=0,"-",F174/'POPULAÇÃO ATENDIDA SES'!F174)</f>
        <v>47.765729433630149</v>
      </c>
      <c r="K174" s="31">
        <f>IF(G174=0,"-",G174/'POPULAÇÃO ATENDIDA SES'!G174)</f>
        <v>46.661808024987373</v>
      </c>
      <c r="M174" s="31">
        <f>$K174*'POPULAÇÃO ATENDIDA SES'!X174</f>
        <v>734611.76509651344</v>
      </c>
      <c r="N174" s="31">
        <f>$K174*'POPULAÇÃO ATENDIDA SES'!Y174</f>
        <v>887119.94472377503</v>
      </c>
      <c r="O174" s="31">
        <f>$K174*'POPULAÇÃO ATENDIDA SES'!Z174</f>
        <v>1042232.7598089491</v>
      </c>
      <c r="P174" s="31">
        <f>$K174*'POPULAÇÃO ATENDIDA SES'!AA174</f>
        <v>1052080.6782722345</v>
      </c>
    </row>
    <row r="175" spans="2:16" x14ac:dyDescent="0.25">
      <c r="B175" t="s">
        <v>396</v>
      </c>
      <c r="C175" s="14" t="s">
        <v>463</v>
      </c>
      <c r="D175" s="14" t="s">
        <v>459</v>
      </c>
      <c r="E175" s="9">
        <v>2943251</v>
      </c>
      <c r="F175" s="5">
        <v>3018146</v>
      </c>
      <c r="G175" s="5">
        <v>3086010</v>
      </c>
      <c r="I175" s="31">
        <f>IF(E175=0,"-",E175/'POPULAÇÃO ATENDIDA SES'!E175)</f>
        <v>33.609125273906997</v>
      </c>
      <c r="J175" s="31">
        <f>IF(F175=0,"-",F175/'POPULAÇÃO ATENDIDA SES'!F175)</f>
        <v>34.197613503662964</v>
      </c>
      <c r="K175" s="31">
        <f>IF(G175=0,"-",G175/'POPULAÇÃO ATENDIDA SES'!G175)</f>
        <v>34.695929786108145</v>
      </c>
      <c r="M175" s="31">
        <f>$K175*'POPULAÇÃO ATENDIDA SES'!X175</f>
        <v>3119135.2796379309</v>
      </c>
      <c r="N175" s="31">
        <f>$K175*'POPULAÇÃO ATENDIDA SES'!Y175</f>
        <v>3151222.254251821</v>
      </c>
      <c r="O175" s="31">
        <f>$K175*'POPULAÇÃO ATENDIDA SES'!Z175</f>
        <v>3182304.4175521238</v>
      </c>
      <c r="P175" s="31">
        <f>$K175*'POPULAÇÃO ATENDIDA SES'!AA175</f>
        <v>3212314.782117933</v>
      </c>
    </row>
    <row r="176" spans="2:16" x14ac:dyDescent="0.25">
      <c r="B176" t="s">
        <v>397</v>
      </c>
      <c r="C176" s="14" t="s">
        <v>464</v>
      </c>
      <c r="D176" s="14" t="s">
        <v>460</v>
      </c>
      <c r="E176" s="9">
        <v>834557</v>
      </c>
      <c r="F176" s="5">
        <v>864117</v>
      </c>
      <c r="G176" s="5">
        <v>894775</v>
      </c>
      <c r="I176" s="31">
        <f>IF(E176=0,"-",E176/'POPULAÇÃO ATENDIDA SES'!E176)</f>
        <v>55.993857131887253</v>
      </c>
      <c r="J176" s="31">
        <f>IF(F176=0,"-",F176/'POPULAÇÃO ATENDIDA SES'!F176)</f>
        <v>57.792223847772568</v>
      </c>
      <c r="K176" s="31">
        <f>IF(G176=0,"-",G176/'POPULAÇÃO ATENDIDA SES'!G176)</f>
        <v>59.651748190722529</v>
      </c>
      <c r="M176" s="31">
        <f>$K176*'POPULAÇÃO ATENDIDA SES'!X176</f>
        <v>904419.5548185471</v>
      </c>
      <c r="N176" s="31">
        <f>$K176*'POPULAÇÃO ATENDIDA SES'!Y176</f>
        <v>913721.69940684992</v>
      </c>
      <c r="O176" s="31">
        <f>$K176*'POPULAÇÃO ATENDIDA SES'!Z176</f>
        <v>922681.43376490835</v>
      </c>
      <c r="P176" s="31">
        <f>$K176*'POPULAÇÃO ATENDIDA SES'!AA176</f>
        <v>931412.89463613729</v>
      </c>
    </row>
    <row r="177" spans="2:16" x14ac:dyDescent="0.25">
      <c r="B177" t="s">
        <v>398</v>
      </c>
      <c r="C177" s="14" t="s">
        <v>463</v>
      </c>
      <c r="D177" s="14" t="s">
        <v>458</v>
      </c>
      <c r="E177" s="9">
        <v>1465893</v>
      </c>
      <c r="F177" s="5">
        <v>1480145</v>
      </c>
      <c r="G177" s="5">
        <v>1512691</v>
      </c>
      <c r="I177" s="31">
        <f>IF(E177=0,"-",E177/'POPULAÇÃO ATENDIDA SES'!E177)</f>
        <v>47.61349338871193</v>
      </c>
      <c r="J177" s="31">
        <f>IF(F177=0,"-",F177/'POPULAÇÃO ATENDIDA SES'!F177)</f>
        <v>47.53481005666108</v>
      </c>
      <c r="K177" s="31">
        <f>IF(G177=0,"-",G177/'POPULAÇÃO ATENDIDA SES'!G177)</f>
        <v>48.326587314366272</v>
      </c>
      <c r="M177" s="31">
        <f>$K177*'POPULAÇÃO ATENDIDA SES'!X177</f>
        <v>1528924.6500616341</v>
      </c>
      <c r="N177" s="31">
        <f>$K177*'POPULAÇÃO ATENDIDA SES'!Y177</f>
        <v>1544646.4282744783</v>
      </c>
      <c r="O177" s="31">
        <f>$K177*'POPULAÇÃO ATENDIDA SES'!Z177</f>
        <v>1559892.8969134458</v>
      </c>
      <c r="P177" s="31">
        <f>$K177*'POPULAÇÃO ATENDIDA SES'!AA177</f>
        <v>1869900.5910625744</v>
      </c>
    </row>
    <row r="178" spans="2:16" x14ac:dyDescent="0.25">
      <c r="B178" t="s">
        <v>399</v>
      </c>
      <c r="C178" s="14" t="s">
        <v>464</v>
      </c>
      <c r="D178" s="14" t="s">
        <v>460</v>
      </c>
      <c r="E178" s="9">
        <v>0</v>
      </c>
      <c r="F178" s="5">
        <v>0</v>
      </c>
      <c r="G178" s="5">
        <v>0</v>
      </c>
      <c r="I178" s="31"/>
      <c r="J178" s="31"/>
      <c r="K178" s="31"/>
      <c r="M178" s="31">
        <f>$K178*'POPULAÇÃO ATENDIDA SES'!X178</f>
        <v>0</v>
      </c>
      <c r="N178" s="31">
        <f>$K178*'POPULAÇÃO ATENDIDA SES'!Y178</f>
        <v>0</v>
      </c>
      <c r="O178" s="31">
        <f>$K178*'POPULAÇÃO ATENDIDA SES'!Z178</f>
        <v>0</v>
      </c>
      <c r="P178" s="31">
        <f>$K178*'POPULAÇÃO ATENDIDA SES'!AA178</f>
        <v>0</v>
      </c>
    </row>
    <row r="179" spans="2:16" x14ac:dyDescent="0.25">
      <c r="B179" t="s">
        <v>400</v>
      </c>
      <c r="C179" s="14" t="s">
        <v>464</v>
      </c>
      <c r="D179" s="14" t="s">
        <v>460</v>
      </c>
      <c r="E179" s="9">
        <v>0</v>
      </c>
      <c r="F179" s="5">
        <v>0</v>
      </c>
      <c r="G179" s="5">
        <v>0</v>
      </c>
      <c r="I179" s="31"/>
      <c r="J179" s="31"/>
      <c r="K179" s="31"/>
      <c r="M179" s="31">
        <f>$K179*'POPULAÇÃO ATENDIDA SES'!X179</f>
        <v>0</v>
      </c>
      <c r="N179" s="31">
        <f>$K179*'POPULAÇÃO ATENDIDA SES'!Y179</f>
        <v>0</v>
      </c>
      <c r="O179" s="31">
        <f>$K179*'POPULAÇÃO ATENDIDA SES'!Z179</f>
        <v>0</v>
      </c>
      <c r="P179" s="31">
        <f>$K179*'POPULAÇÃO ATENDIDA SES'!AA179</f>
        <v>0</v>
      </c>
    </row>
    <row r="180" spans="2:16" x14ac:dyDescent="0.25">
      <c r="B180" t="s">
        <v>401</v>
      </c>
      <c r="C180" s="14" t="s">
        <v>463</v>
      </c>
      <c r="D180" s="14" t="s">
        <v>459</v>
      </c>
      <c r="E180" s="9">
        <v>1016743</v>
      </c>
      <c r="F180" s="5">
        <v>1021988</v>
      </c>
      <c r="G180" s="5">
        <v>1038292</v>
      </c>
      <c r="I180" s="31">
        <f>IF(E180=0,"-",E180/'POPULAÇÃO ATENDIDA SES'!E180)</f>
        <v>36.681250806686414</v>
      </c>
      <c r="J180" s="31">
        <f>IF(F180=0,"-",F180/'POPULAÇÃO ATENDIDA SES'!F180)</f>
        <v>36.62117045559048</v>
      </c>
      <c r="K180" s="31">
        <f>IF(G180=0,"-",G180/'POPULAÇÃO ATENDIDA SES'!G180)</f>
        <v>36.946653503408101</v>
      </c>
      <c r="M180" s="31">
        <f>$K180*'POPULAÇÃO ATENDIDA SES'!X180</f>
        <v>1049416.680531062</v>
      </c>
      <c r="N180" s="31">
        <f>$K180*'POPULAÇÃO ATENDIDA SES'!Y180</f>
        <v>1060230.4227864107</v>
      </c>
      <c r="O180" s="31">
        <f>$K180*'POPULAÇÃO ATENDIDA SES'!Z180</f>
        <v>1089967.3682597075</v>
      </c>
      <c r="P180" s="31">
        <f>$K180*'POPULAÇÃO ATENDIDA SES'!AA180</f>
        <v>1119870.3737237221</v>
      </c>
    </row>
    <row r="181" spans="2:16" x14ac:dyDescent="0.25">
      <c r="B181" t="s">
        <v>402</v>
      </c>
      <c r="C181" s="14" t="s">
        <v>465</v>
      </c>
      <c r="D181" s="14" t="s">
        <v>458</v>
      </c>
      <c r="E181" s="9">
        <v>0</v>
      </c>
      <c r="F181" s="5">
        <v>0</v>
      </c>
      <c r="G181" s="5">
        <v>0</v>
      </c>
      <c r="I181" s="31"/>
      <c r="J181" s="31"/>
      <c r="K181" s="31"/>
      <c r="M181" s="31">
        <f>$K181*'POPULAÇÃO ATENDIDA SES'!X181</f>
        <v>0</v>
      </c>
      <c r="N181" s="31">
        <f>$K181*'POPULAÇÃO ATENDIDA SES'!Y181</f>
        <v>0</v>
      </c>
      <c r="O181" s="31">
        <f>$K181*'POPULAÇÃO ATENDIDA SES'!Z181</f>
        <v>0</v>
      </c>
      <c r="P181" s="31">
        <f>$K181*'POPULAÇÃO ATENDIDA SES'!AA181</f>
        <v>0</v>
      </c>
    </row>
    <row r="182" spans="2:16" x14ac:dyDescent="0.25">
      <c r="B182" t="s">
        <v>403</v>
      </c>
      <c r="C182" s="14" t="s">
        <v>464</v>
      </c>
      <c r="D182" s="14" t="s">
        <v>460</v>
      </c>
      <c r="E182" s="9">
        <v>2487652</v>
      </c>
      <c r="F182" s="5">
        <v>2609397</v>
      </c>
      <c r="G182" s="5">
        <v>2598884</v>
      </c>
      <c r="I182" s="31">
        <f>IF(E182=0,"-",E182/'POPULAÇÃO ATENDIDA SES'!E182)</f>
        <v>53.942620493685482</v>
      </c>
      <c r="J182" s="31">
        <f>IF(F182=0,"-",F182/'POPULAÇÃO ATENDIDA SES'!F182)</f>
        <v>55.933726222161205</v>
      </c>
      <c r="K182" s="31">
        <f>IF(G182=0,"-",G182/'POPULAÇÃO ATENDIDA SES'!G182)</f>
        <v>55.069567824258542</v>
      </c>
      <c r="M182" s="31">
        <f>$K182*'POPULAÇÃO ATENDIDA SES'!X182</f>
        <v>2626731.5396905909</v>
      </c>
      <c r="N182" s="31">
        <f>$K182*'POPULAÇÃO ATENDIDA SES'!Y182</f>
        <v>2653810.1137881479</v>
      </c>
      <c r="O182" s="31">
        <f>$K182*'POPULAÇÃO ATENDIDA SES'!Z182</f>
        <v>2679954.9439513064</v>
      </c>
      <c r="P182" s="31">
        <f>$K182*'POPULAÇÃO ATENDIDA SES'!AA182</f>
        <v>2705220.9562938544</v>
      </c>
    </row>
    <row r="183" spans="2:16" x14ac:dyDescent="0.25">
      <c r="B183" t="s">
        <v>404</v>
      </c>
      <c r="C183" s="14" t="s">
        <v>463</v>
      </c>
      <c r="D183" s="14" t="s">
        <v>458</v>
      </c>
      <c r="E183" s="9">
        <v>0</v>
      </c>
      <c r="F183" s="5">
        <v>0</v>
      </c>
      <c r="G183" s="5">
        <v>0</v>
      </c>
      <c r="I183" s="31"/>
      <c r="J183" s="31"/>
      <c r="K183" s="31"/>
      <c r="M183" s="31">
        <f>$K183*'POPULAÇÃO ATENDIDA SES'!X183</f>
        <v>0</v>
      </c>
      <c r="N183" s="31">
        <f>$K183*'POPULAÇÃO ATENDIDA SES'!Y183</f>
        <v>0</v>
      </c>
      <c r="O183" s="31">
        <f>$K183*'POPULAÇÃO ATENDIDA SES'!Z183</f>
        <v>0</v>
      </c>
      <c r="P183" s="31">
        <f>$K183*'POPULAÇÃO ATENDIDA SES'!AA183</f>
        <v>0</v>
      </c>
    </row>
    <row r="184" spans="2:16" x14ac:dyDescent="0.25">
      <c r="B184" t="s">
        <v>405</v>
      </c>
      <c r="C184" s="14" t="s">
        <v>465</v>
      </c>
      <c r="D184" s="14" t="s">
        <v>458</v>
      </c>
      <c r="E184" s="9">
        <v>0</v>
      </c>
      <c r="F184" s="5">
        <v>0</v>
      </c>
      <c r="G184" s="5">
        <v>0</v>
      </c>
      <c r="I184" s="31"/>
      <c r="J184" s="31"/>
      <c r="K184" s="31"/>
      <c r="M184" s="31">
        <f>$K184*'POPULAÇÃO ATENDIDA SES'!X184</f>
        <v>0</v>
      </c>
      <c r="N184" s="31">
        <f>$K184*'POPULAÇÃO ATENDIDA SES'!Y184</f>
        <v>0</v>
      </c>
      <c r="O184" s="31">
        <f>$K184*'POPULAÇÃO ATENDIDA SES'!Z184</f>
        <v>0</v>
      </c>
      <c r="P184" s="31">
        <f>$K184*'POPULAÇÃO ATENDIDA SES'!AA184</f>
        <v>0</v>
      </c>
    </row>
    <row r="185" spans="2:16" x14ac:dyDescent="0.25">
      <c r="B185" t="s">
        <v>210</v>
      </c>
      <c r="C185" s="14" t="s">
        <v>464</v>
      </c>
      <c r="D185" s="14" t="s">
        <v>460</v>
      </c>
      <c r="E185" s="9">
        <v>11683677</v>
      </c>
      <c r="F185" s="5">
        <v>12393730</v>
      </c>
      <c r="G185" s="5">
        <v>12658500</v>
      </c>
      <c r="I185" s="31">
        <f>IF(E185=0,"-",E185/'POPULAÇÃO ATENDIDA SES'!E185)</f>
        <v>50.741335026300533</v>
      </c>
      <c r="J185" s="31">
        <f>IF(F185=0,"-",F185/'POPULAÇÃO ATENDIDA SES'!F185)</f>
        <v>52.630333507471597</v>
      </c>
      <c r="K185" s="31">
        <f>IF(G185=0,"-",G185/'POPULAÇÃO ATENDIDA SES'!G185)</f>
        <v>52.561540012089601</v>
      </c>
      <c r="M185" s="31">
        <f>$K185*'POPULAÇÃO ATENDIDA SES'!X185</f>
        <v>12794332.116978126</v>
      </c>
      <c r="N185" s="31">
        <f>$K185*'POPULAÇÃO ATENDIDA SES'!Y185</f>
        <v>12925940.052612422</v>
      </c>
      <c r="O185" s="31">
        <f>$K185*'POPULAÇÃO ATENDIDA SES'!Z185</f>
        <v>13053378.666400863</v>
      </c>
      <c r="P185" s="31">
        <f>$K185*'POPULAÇÃO ATENDIDA SES'!AA185</f>
        <v>13176483.379849533</v>
      </c>
    </row>
    <row r="186" spans="2:16" x14ac:dyDescent="0.25">
      <c r="B186" t="s">
        <v>406</v>
      </c>
      <c r="C186" s="14" t="s">
        <v>463</v>
      </c>
      <c r="D186" s="14" t="s">
        <v>458</v>
      </c>
      <c r="E186" s="9">
        <v>740897</v>
      </c>
      <c r="F186" s="5">
        <v>770839</v>
      </c>
      <c r="G186" s="5">
        <v>794568</v>
      </c>
      <c r="I186" s="31">
        <f>IF(E186=0,"-",E186/'POPULAÇÃO ATENDIDA SES'!E186)</f>
        <v>46.681291976552878</v>
      </c>
      <c r="J186" s="31">
        <f>IF(F186=0,"-",F186/'POPULAÇÃO ATENDIDA SES'!F186)</f>
        <v>48.374333736570449</v>
      </c>
      <c r="K186" s="31">
        <f>IF(G186=0,"-",G186/'POPULAÇÃO ATENDIDA SES'!G186)</f>
        <v>49.664798177877309</v>
      </c>
      <c r="M186" s="31">
        <f>$K186*'POPULAÇÃO ATENDIDA SES'!X186</f>
        <v>803092.29908972699</v>
      </c>
      <c r="N186" s="31">
        <f>$K186*'POPULAÇÃO ATENDIDA SES'!Y186</f>
        <v>811358.28608582576</v>
      </c>
      <c r="O186" s="31">
        <f>$K186*'POPULAÇÃO ATENDIDA SES'!Z186</f>
        <v>819365.96098829631</v>
      </c>
      <c r="P186" s="31">
        <f>$K186*'POPULAÇÃO ATENDIDA SES'!AA186</f>
        <v>827072.27178153431</v>
      </c>
    </row>
    <row r="187" spans="2:16" x14ac:dyDescent="0.25">
      <c r="B187" t="s">
        <v>407</v>
      </c>
      <c r="C187" s="14" t="s">
        <v>463</v>
      </c>
      <c r="D187" s="14" t="s">
        <v>460</v>
      </c>
      <c r="E187" s="9">
        <v>224495</v>
      </c>
      <c r="F187" s="5">
        <v>239505</v>
      </c>
      <c r="G187" s="5">
        <v>250130</v>
      </c>
      <c r="I187" s="31">
        <f>IF(E187=0,"-",E187/'POPULAÇÃO ATENDIDA SES'!E187)</f>
        <v>45.87252507617665</v>
      </c>
      <c r="J187" s="31">
        <f>IF(F187=0,"-",F187/'POPULAÇÃO ATENDIDA SES'!F187)</f>
        <v>48.427018145255218</v>
      </c>
      <c r="K187" s="31">
        <f>IF(G187=0,"-",G187/'POPULAÇÃO ATENDIDA SES'!G187)</f>
        <v>49.644854607442632</v>
      </c>
      <c r="M187" s="31">
        <f>$K187*'POPULAÇÃO ATENDIDA SES'!X187</f>
        <v>252789.36358191079</v>
      </c>
      <c r="N187" s="31">
        <f>$K187*'POPULAÇÃO ATENDIDA SES'!Y187</f>
        <v>255411.27133872421</v>
      </c>
      <c r="O187" s="31">
        <f>$K187*'POPULAÇÃO ATENDIDA SES'!Z187</f>
        <v>257920.8116202456</v>
      </c>
      <c r="P187" s="31">
        <f>$K187*'POPULAÇÃO ATENDIDA SES'!AA187</f>
        <v>289935.29092329863</v>
      </c>
    </row>
    <row r="188" spans="2:16" x14ac:dyDescent="0.25">
      <c r="B188" t="s">
        <v>408</v>
      </c>
      <c r="C188" s="14" t="s">
        <v>463</v>
      </c>
      <c r="D188" s="14" t="s">
        <v>458</v>
      </c>
      <c r="E188" s="9">
        <v>0</v>
      </c>
      <c r="F188" s="5">
        <v>0</v>
      </c>
      <c r="G188" s="5">
        <v>0</v>
      </c>
      <c r="I188" s="31"/>
      <c r="J188" s="31"/>
      <c r="K188" s="31"/>
      <c r="M188" s="31">
        <f>$K188*'POPULAÇÃO ATENDIDA SES'!X188</f>
        <v>0</v>
      </c>
      <c r="N188" s="31">
        <f>$K188*'POPULAÇÃO ATENDIDA SES'!Y188</f>
        <v>0</v>
      </c>
      <c r="O188" s="31">
        <f>$K188*'POPULAÇÃO ATENDIDA SES'!Z188</f>
        <v>0</v>
      </c>
      <c r="P188" s="31">
        <f>$K188*'POPULAÇÃO ATENDIDA SES'!AA188</f>
        <v>0</v>
      </c>
    </row>
    <row r="189" spans="2:16" x14ac:dyDescent="0.25">
      <c r="B189" t="s">
        <v>409</v>
      </c>
      <c r="C189" s="14" t="s">
        <v>463</v>
      </c>
      <c r="D189" s="14" t="s">
        <v>459</v>
      </c>
      <c r="E189" s="9">
        <v>0</v>
      </c>
      <c r="F189" s="5">
        <v>0</v>
      </c>
      <c r="G189" s="5">
        <v>0</v>
      </c>
      <c r="I189" s="31"/>
      <c r="J189" s="31"/>
      <c r="K189" s="31"/>
      <c r="M189" s="31">
        <f>$K189*'POPULAÇÃO ATENDIDA SES'!X189</f>
        <v>0</v>
      </c>
      <c r="N189" s="31">
        <f>$K189*'POPULAÇÃO ATENDIDA SES'!Y189</f>
        <v>0</v>
      </c>
      <c r="O189" s="31">
        <f>$K189*'POPULAÇÃO ATENDIDA SES'!Z189</f>
        <v>0</v>
      </c>
      <c r="P189" s="31">
        <f>$K189*'POPULAÇÃO ATENDIDA SES'!AA189</f>
        <v>0</v>
      </c>
    </row>
    <row r="190" spans="2:16" x14ac:dyDescent="0.25">
      <c r="B190" t="s">
        <v>410</v>
      </c>
      <c r="C190" s="14" t="s">
        <v>464</v>
      </c>
      <c r="D190" s="14" t="s">
        <v>460</v>
      </c>
      <c r="E190" s="9">
        <v>0</v>
      </c>
      <c r="F190" s="5">
        <v>0</v>
      </c>
      <c r="G190" s="5">
        <v>0</v>
      </c>
      <c r="I190" s="31"/>
      <c r="J190" s="31"/>
      <c r="K190" s="31"/>
      <c r="M190" s="31">
        <f>$K190*'POPULAÇÃO ATENDIDA SES'!X190</f>
        <v>0</v>
      </c>
      <c r="N190" s="31">
        <f>$K190*'POPULAÇÃO ATENDIDA SES'!Y190</f>
        <v>0</v>
      </c>
      <c r="O190" s="31">
        <f>$K190*'POPULAÇÃO ATENDIDA SES'!Z190</f>
        <v>0</v>
      </c>
      <c r="P190" s="31">
        <f>$K190*'POPULAÇÃO ATENDIDA SES'!AA190</f>
        <v>0</v>
      </c>
    </row>
    <row r="191" spans="2:16" x14ac:dyDescent="0.25">
      <c r="B191" t="s">
        <v>411</v>
      </c>
      <c r="C191" s="14" t="s">
        <v>464</v>
      </c>
      <c r="D191" s="14" t="s">
        <v>460</v>
      </c>
      <c r="E191" s="9">
        <v>2193299</v>
      </c>
      <c r="F191" s="5">
        <v>2250845</v>
      </c>
      <c r="G191" s="5">
        <v>2282555</v>
      </c>
      <c r="I191" s="31">
        <f>IF(E191=0,"-",E191/'POPULAÇÃO ATENDIDA SES'!E191)</f>
        <v>57.535362635590374</v>
      </c>
      <c r="J191" s="31">
        <f>IF(F191=0,"-",F191/'POPULAÇÃO ATENDIDA SES'!F191)</f>
        <v>58.768715789441366</v>
      </c>
      <c r="K191" s="31">
        <f>IF(G191=0,"-",G191/'POPULAÇÃO ATENDIDA SES'!G191)</f>
        <v>59.317858106287368</v>
      </c>
      <c r="M191" s="31">
        <f>$K191*'POPULAÇÃO ATENDIDA SES'!X191</f>
        <v>2307082.6180397267</v>
      </c>
      <c r="N191" s="31">
        <f>$K191*'POPULAÇÃO ATENDIDA SES'!Y191</f>
        <v>2330809.80099191</v>
      </c>
      <c r="O191" s="31">
        <f>$K191*'POPULAÇÃO ATENDIDA SES'!Z191</f>
        <v>2353793.7227913742</v>
      </c>
      <c r="P191" s="31">
        <f>$K191*'POPULAÇÃO ATENDIDA SES'!AA191</f>
        <v>2375977.2095032949</v>
      </c>
    </row>
    <row r="192" spans="2:16" x14ac:dyDescent="0.25">
      <c r="B192" t="s">
        <v>412</v>
      </c>
      <c r="C192" s="14" t="s">
        <v>465</v>
      </c>
      <c r="D192" s="14" t="s">
        <v>458</v>
      </c>
      <c r="E192" s="9">
        <v>0</v>
      </c>
      <c r="F192" s="5">
        <v>0</v>
      </c>
      <c r="G192" s="5">
        <v>0</v>
      </c>
      <c r="I192" s="31"/>
      <c r="J192" s="31"/>
      <c r="K192" s="31"/>
      <c r="M192" s="31">
        <f>$K192*'POPULAÇÃO ATENDIDA SES'!X192</f>
        <v>0</v>
      </c>
      <c r="N192" s="31">
        <f>$K192*'POPULAÇÃO ATENDIDA SES'!Y192</f>
        <v>0</v>
      </c>
      <c r="O192" s="31">
        <f>$K192*'POPULAÇÃO ATENDIDA SES'!Z192</f>
        <v>0</v>
      </c>
      <c r="P192" s="31">
        <f>$K192*'POPULAÇÃO ATENDIDA SES'!AA192</f>
        <v>0</v>
      </c>
    </row>
    <row r="193" spans="2:16" x14ac:dyDescent="0.25">
      <c r="B193" t="s">
        <v>413</v>
      </c>
      <c r="C193" s="14" t="s">
        <v>464</v>
      </c>
      <c r="D193" s="14" t="s">
        <v>460</v>
      </c>
      <c r="E193" s="9">
        <v>0</v>
      </c>
      <c r="F193" s="5">
        <v>0</v>
      </c>
      <c r="G193" s="5">
        <v>0</v>
      </c>
      <c r="I193" s="31"/>
      <c r="J193" s="31"/>
      <c r="K193" s="31"/>
      <c r="M193" s="31">
        <f>$K193*'POPULAÇÃO ATENDIDA SES'!X193</f>
        <v>0</v>
      </c>
      <c r="N193" s="31">
        <f>$K193*'POPULAÇÃO ATENDIDA SES'!Y193</f>
        <v>0</v>
      </c>
      <c r="O193" s="31">
        <f>$K193*'POPULAÇÃO ATENDIDA SES'!Z193</f>
        <v>0</v>
      </c>
      <c r="P193" s="31">
        <f>$K193*'POPULAÇÃO ATENDIDA SES'!AA193</f>
        <v>0</v>
      </c>
    </row>
    <row r="194" spans="2:16" x14ac:dyDescent="0.25">
      <c r="B194" t="s">
        <v>414</v>
      </c>
      <c r="C194" s="14" t="s">
        <v>465</v>
      </c>
      <c r="D194" s="14" t="s">
        <v>458</v>
      </c>
      <c r="E194" s="9">
        <v>0</v>
      </c>
      <c r="F194" s="5">
        <v>0</v>
      </c>
      <c r="G194" s="5">
        <v>0</v>
      </c>
      <c r="I194" s="31"/>
      <c r="J194" s="31"/>
      <c r="K194" s="31"/>
      <c r="M194" s="31">
        <f>$K194*'POPULAÇÃO ATENDIDA SES'!X194</f>
        <v>0</v>
      </c>
      <c r="N194" s="31">
        <f>$K194*'POPULAÇÃO ATENDIDA SES'!Y194</f>
        <v>0</v>
      </c>
      <c r="O194" s="31">
        <f>$K194*'POPULAÇÃO ATENDIDA SES'!Z194</f>
        <v>0</v>
      </c>
      <c r="P194" s="31">
        <f>$K194*'POPULAÇÃO ATENDIDA SES'!AA194</f>
        <v>0</v>
      </c>
    </row>
    <row r="195" spans="2:16" x14ac:dyDescent="0.25">
      <c r="B195" t="s">
        <v>415</v>
      </c>
      <c r="C195" s="14" t="s">
        <v>463</v>
      </c>
      <c r="D195" s="14" t="s">
        <v>459</v>
      </c>
      <c r="E195" s="9">
        <v>0</v>
      </c>
      <c r="F195" s="5">
        <v>16</v>
      </c>
      <c r="G195" s="5">
        <v>11</v>
      </c>
      <c r="I195" s="31"/>
      <c r="J195" s="31"/>
      <c r="K195" s="31"/>
      <c r="M195" s="31">
        <f>$K195*'POPULAÇÃO ATENDIDA SES'!X195</f>
        <v>0</v>
      </c>
      <c r="N195" s="31">
        <f>$K195*'POPULAÇÃO ATENDIDA SES'!Y195</f>
        <v>0</v>
      </c>
      <c r="O195" s="31">
        <f>$K195*'POPULAÇÃO ATENDIDA SES'!Z195</f>
        <v>0</v>
      </c>
      <c r="P195" s="31">
        <f>$K195*'POPULAÇÃO ATENDIDA SES'!AA195</f>
        <v>0</v>
      </c>
    </row>
    <row r="196" spans="2:16" x14ac:dyDescent="0.25">
      <c r="B196" t="s">
        <v>416</v>
      </c>
      <c r="C196" s="14" t="s">
        <v>463</v>
      </c>
      <c r="D196" s="14" t="s">
        <v>458</v>
      </c>
      <c r="E196" s="9">
        <v>0</v>
      </c>
      <c r="F196" s="5">
        <v>0</v>
      </c>
      <c r="G196" s="5">
        <v>0</v>
      </c>
      <c r="I196" s="31"/>
      <c r="J196" s="31"/>
      <c r="K196" s="31"/>
      <c r="M196" s="31">
        <f>$K196*'POPULAÇÃO ATENDIDA SES'!X196</f>
        <v>0</v>
      </c>
      <c r="N196" s="31">
        <f>$K196*'POPULAÇÃO ATENDIDA SES'!Y196</f>
        <v>0</v>
      </c>
      <c r="O196" s="31">
        <f>$K196*'POPULAÇÃO ATENDIDA SES'!Z196</f>
        <v>0</v>
      </c>
      <c r="P196" s="31">
        <f>$K196*'POPULAÇÃO ATENDIDA SES'!AA196</f>
        <v>0</v>
      </c>
    </row>
    <row r="197" spans="2:16" x14ac:dyDescent="0.25">
      <c r="B197" t="s">
        <v>211</v>
      </c>
      <c r="C197" s="14" t="s">
        <v>464</v>
      </c>
      <c r="D197" s="14" t="s">
        <v>460</v>
      </c>
      <c r="E197" s="9">
        <v>0</v>
      </c>
      <c r="F197" s="5">
        <v>0</v>
      </c>
      <c r="G197" s="5">
        <v>0</v>
      </c>
      <c r="I197" s="31"/>
      <c r="J197" s="31"/>
      <c r="K197" s="31"/>
      <c r="M197" s="31">
        <f>$K197*'POPULAÇÃO ATENDIDA SES'!X197</f>
        <v>0</v>
      </c>
      <c r="N197" s="31">
        <f>$K197*'POPULAÇÃO ATENDIDA SES'!Y197</f>
        <v>0</v>
      </c>
      <c r="O197" s="31">
        <f>$K197*'POPULAÇÃO ATENDIDA SES'!Z197</f>
        <v>0</v>
      </c>
      <c r="P197" s="31">
        <f>$K197*'POPULAÇÃO ATENDIDA SES'!AA197</f>
        <v>0</v>
      </c>
    </row>
    <row r="198" spans="2:16" x14ac:dyDescent="0.25">
      <c r="B198" t="s">
        <v>417</v>
      </c>
      <c r="C198" s="14" t="s">
        <v>463</v>
      </c>
      <c r="D198" s="14" t="s">
        <v>458</v>
      </c>
      <c r="E198" s="9">
        <v>0</v>
      </c>
      <c r="F198" s="5">
        <v>0</v>
      </c>
      <c r="G198" s="5">
        <v>0</v>
      </c>
      <c r="I198" s="31"/>
      <c r="J198" s="31"/>
      <c r="K198" s="31"/>
      <c r="M198" s="31">
        <f>$K198*'POPULAÇÃO ATENDIDA SES'!X198</f>
        <v>0</v>
      </c>
      <c r="N198" s="31">
        <f>$K198*'POPULAÇÃO ATENDIDA SES'!Y198</f>
        <v>0</v>
      </c>
      <c r="O198" s="31">
        <f>$K198*'POPULAÇÃO ATENDIDA SES'!Z198</f>
        <v>0</v>
      </c>
      <c r="P198" s="31">
        <f>$K198*'POPULAÇÃO ATENDIDA SES'!AA198</f>
        <v>0</v>
      </c>
    </row>
    <row r="199" spans="2:16" x14ac:dyDescent="0.25">
      <c r="B199" t="s">
        <v>418</v>
      </c>
      <c r="C199" s="14" t="s">
        <v>463</v>
      </c>
      <c r="D199" s="14" t="s">
        <v>459</v>
      </c>
      <c r="E199" s="9">
        <v>1436485</v>
      </c>
      <c r="F199" s="5">
        <v>1440460</v>
      </c>
      <c r="G199" s="5">
        <v>1499359</v>
      </c>
      <c r="I199" s="31">
        <f>IF(E199=0,"-",E199/'POPULAÇÃO ATENDIDA SES'!E199)</f>
        <v>32.420665701055633</v>
      </c>
      <c r="J199" s="31">
        <f>IF(F199=0,"-",F199/'POPULAÇÃO ATENDIDA SES'!F199)</f>
        <v>31.709276664832345</v>
      </c>
      <c r="K199" s="31">
        <f>IF(G199=0,"-",G199/'POPULAÇÃO ATENDIDA SES'!G199)</f>
        <v>32.090233200369894</v>
      </c>
      <c r="M199" s="31">
        <f>$K199*'POPULAÇÃO ATENDIDA SES'!X199</f>
        <v>1833122.053611808</v>
      </c>
      <c r="N199" s="31">
        <f>$K199*'POPULAÇÃO ATENDIDA SES'!Y199</f>
        <v>2172944.3788953875</v>
      </c>
      <c r="O199" s="31">
        <f>$K199*'POPULAÇÃO ATENDIDA SES'!Z199</f>
        <v>2194371.703345147</v>
      </c>
      <c r="P199" s="31">
        <f>$K199*'POPULAÇÃO ATENDIDA SES'!AA199</f>
        <v>2215057.0844275327</v>
      </c>
    </row>
    <row r="200" spans="2:16" x14ac:dyDescent="0.25">
      <c r="B200" t="s">
        <v>419</v>
      </c>
      <c r="C200" s="14" t="s">
        <v>463</v>
      </c>
      <c r="D200" s="14" t="s">
        <v>459</v>
      </c>
      <c r="E200" s="9">
        <v>0</v>
      </c>
      <c r="F200" s="5">
        <v>0</v>
      </c>
      <c r="G200" s="5">
        <v>0</v>
      </c>
      <c r="I200" s="31"/>
      <c r="J200" s="31"/>
      <c r="K200" s="31"/>
      <c r="M200" s="31">
        <f>$K200*'POPULAÇÃO ATENDIDA SES'!X200</f>
        <v>0</v>
      </c>
      <c r="N200" s="31">
        <f>$K200*'POPULAÇÃO ATENDIDA SES'!Y200</f>
        <v>0</v>
      </c>
      <c r="O200" s="31">
        <f>$K200*'POPULAÇÃO ATENDIDA SES'!Z200</f>
        <v>0</v>
      </c>
      <c r="P200" s="31">
        <f>$K200*'POPULAÇÃO ATENDIDA SES'!AA200</f>
        <v>0</v>
      </c>
    </row>
    <row r="201" spans="2:16" x14ac:dyDescent="0.25">
      <c r="B201" t="s">
        <v>420</v>
      </c>
      <c r="C201" s="14" t="s">
        <v>465</v>
      </c>
      <c r="D201" s="14" t="s">
        <v>458</v>
      </c>
      <c r="E201" s="9">
        <v>0</v>
      </c>
      <c r="F201" s="5">
        <v>0</v>
      </c>
      <c r="G201" s="5">
        <v>0</v>
      </c>
      <c r="I201" s="31"/>
      <c r="J201" s="31"/>
      <c r="K201" s="31"/>
      <c r="M201" s="31">
        <f>$K201*'POPULAÇÃO ATENDIDA SES'!X201</f>
        <v>0</v>
      </c>
      <c r="N201" s="31">
        <f>$K201*'POPULAÇÃO ATENDIDA SES'!Y201</f>
        <v>0</v>
      </c>
      <c r="O201" s="31">
        <f>$K201*'POPULAÇÃO ATENDIDA SES'!Z201</f>
        <v>0</v>
      </c>
      <c r="P201" s="31">
        <f>$K201*'POPULAÇÃO ATENDIDA SES'!AA201</f>
        <v>0</v>
      </c>
    </row>
    <row r="202" spans="2:16" x14ac:dyDescent="0.25">
      <c r="B202" t="s">
        <v>422</v>
      </c>
      <c r="C202" s="14" t="s">
        <v>463</v>
      </c>
      <c r="D202" s="14" t="s">
        <v>459</v>
      </c>
      <c r="E202" s="9">
        <v>0</v>
      </c>
      <c r="F202" s="5">
        <v>0</v>
      </c>
      <c r="G202" s="5">
        <v>0</v>
      </c>
      <c r="I202" s="31"/>
      <c r="J202" s="31"/>
      <c r="K202" s="31"/>
      <c r="M202" s="31">
        <f>$K202*'POPULAÇÃO ATENDIDA SES'!X202</f>
        <v>0</v>
      </c>
      <c r="N202" s="31">
        <f>$K202*'POPULAÇÃO ATENDIDA SES'!Y202</f>
        <v>0</v>
      </c>
      <c r="O202" s="31">
        <f>$K202*'POPULAÇÃO ATENDIDA SES'!Z202</f>
        <v>0</v>
      </c>
      <c r="P202" s="31">
        <f>$K202*'POPULAÇÃO ATENDIDA SES'!AA202</f>
        <v>0</v>
      </c>
    </row>
    <row r="203" spans="2:16" x14ac:dyDescent="0.25">
      <c r="B203" t="s">
        <v>423</v>
      </c>
      <c r="C203" s="14" t="s">
        <v>464</v>
      </c>
      <c r="D203" s="14" t="s">
        <v>460</v>
      </c>
      <c r="E203" s="9">
        <v>81240</v>
      </c>
      <c r="F203" s="5">
        <v>88745</v>
      </c>
      <c r="G203" s="5">
        <v>88662</v>
      </c>
      <c r="I203" s="31">
        <f>IF(E203=0,"-",E203/'POPULAÇÃO ATENDIDA SES'!E203)</f>
        <v>69.614395886889454</v>
      </c>
      <c r="J203" s="31">
        <f>IF(F203=0,"-",F203/'POPULAÇÃO ATENDIDA SES'!F203)</f>
        <v>76.045415595544128</v>
      </c>
      <c r="K203" s="31">
        <f>IF(G203=0,"-",G203/'POPULAÇÃO ATENDIDA SES'!G203)</f>
        <v>75.974293059125969</v>
      </c>
      <c r="M203" s="31">
        <f>$K203*'POPULAÇÃO ATENDIDA SES'!X203</f>
        <v>89663.830508474566</v>
      </c>
      <c r="N203" s="31">
        <f>$K203*'POPULAÇÃO ATENDIDA SES'!Y203</f>
        <v>90594.101694915269</v>
      </c>
      <c r="O203" s="31">
        <f>$K203*'POPULAÇÃO ATENDIDA SES'!Z203</f>
        <v>91452.81355932205</v>
      </c>
      <c r="P203" s="31">
        <f>$K203*'POPULAÇÃO ATENDIDA SES'!AA203</f>
        <v>92311.525423728832</v>
      </c>
    </row>
    <row r="204" spans="2:16" x14ac:dyDescent="0.25">
      <c r="B204" t="s">
        <v>424</v>
      </c>
      <c r="C204" s="14" t="s">
        <v>463</v>
      </c>
      <c r="D204" s="14" t="s">
        <v>460</v>
      </c>
      <c r="E204" s="9">
        <v>1575264</v>
      </c>
      <c r="F204" s="5">
        <v>1728454</v>
      </c>
      <c r="G204" s="5">
        <v>1772653</v>
      </c>
      <c r="I204" s="31">
        <f>IF(E204=0,"-",E204/'POPULAÇÃO ATENDIDA SES'!E204)</f>
        <v>50.602944831034868</v>
      </c>
      <c r="J204" s="31">
        <f>IF(F204=0,"-",F204/'POPULAÇÃO ATENDIDA SES'!F204)</f>
        <v>55.00687456247924</v>
      </c>
      <c r="K204" s="31">
        <f>IF(G204=0,"-",G204/'POPULAÇÃO ATENDIDA SES'!G204)</f>
        <v>55.888129271084587</v>
      </c>
      <c r="M204" s="31">
        <f>$K204*'POPULAÇÃO ATENDIDA SES'!X204</f>
        <v>1791653.1418113301</v>
      </c>
      <c r="N204" s="31">
        <f>$K204*'POPULAÇÃO ATENDIDA SES'!Y204</f>
        <v>1810105.7291036015</v>
      </c>
      <c r="O204" s="31">
        <f>$K204*'POPULAÇÃO ATENDIDA SES'!Z204</f>
        <v>1827901.2509730028</v>
      </c>
      <c r="P204" s="31">
        <f>$K204*'POPULAÇÃO ATENDIDA SES'!AA204</f>
        <v>1845149.2183233455</v>
      </c>
    </row>
    <row r="205" spans="2:16" x14ac:dyDescent="0.25">
      <c r="B205" t="s">
        <v>425</v>
      </c>
      <c r="C205" s="14" t="s">
        <v>463</v>
      </c>
      <c r="D205" s="14" t="s">
        <v>458</v>
      </c>
      <c r="E205" s="9">
        <v>0</v>
      </c>
      <c r="F205" s="5">
        <v>0</v>
      </c>
      <c r="G205" s="5">
        <v>0</v>
      </c>
      <c r="I205" s="31"/>
      <c r="J205" s="31"/>
      <c r="K205" s="31"/>
      <c r="M205" s="31">
        <f>$K205*'POPULAÇÃO ATENDIDA SES'!X205</f>
        <v>0</v>
      </c>
      <c r="N205" s="31">
        <f>$K205*'POPULAÇÃO ATENDIDA SES'!Y205</f>
        <v>0</v>
      </c>
      <c r="O205" s="31">
        <f>$K205*'POPULAÇÃO ATENDIDA SES'!Z205</f>
        <v>0</v>
      </c>
      <c r="P205" s="31">
        <f>$K205*'POPULAÇÃO ATENDIDA SES'!AA205</f>
        <v>0</v>
      </c>
    </row>
    <row r="206" spans="2:16" x14ac:dyDescent="0.25">
      <c r="B206" t="s">
        <v>426</v>
      </c>
      <c r="C206" s="14" t="s">
        <v>465</v>
      </c>
      <c r="D206" s="14" t="s">
        <v>458</v>
      </c>
      <c r="E206" s="9">
        <v>578572</v>
      </c>
      <c r="F206" s="5">
        <v>603934</v>
      </c>
      <c r="G206" s="5">
        <v>608866</v>
      </c>
      <c r="I206" s="31">
        <f>IF(E206=0,"-",E206/'POPULAÇÃO ATENDIDA SES'!E206)</f>
        <v>48.91912089184634</v>
      </c>
      <c r="J206" s="31">
        <f>IF(F206=0,"-",F206/'POPULAÇÃO ATENDIDA SES'!F206)</f>
        <v>49.87050089195376</v>
      </c>
      <c r="K206" s="31">
        <f>IF(G206=0,"-",G206/'POPULAÇÃO ATENDIDA SES'!G206)</f>
        <v>49.08323614487233</v>
      </c>
      <c r="M206" s="31">
        <f>$K206*'POPULAÇÃO ATENDIDA SES'!X206</f>
        <v>615402.31807708426</v>
      </c>
      <c r="N206" s="31">
        <f>$K206*'POPULAÇÃO ATENDIDA SES'!Y206</f>
        <v>621715.44480519474</v>
      </c>
      <c r="O206" s="31">
        <f>$K206*'POPULAÇÃO ATENDIDA SES'!Z206</f>
        <v>627837.26466275658</v>
      </c>
      <c r="P206" s="31">
        <f>$K206*'POPULAÇÃO ATENDIDA SES'!AA206</f>
        <v>890168.39669048821</v>
      </c>
    </row>
    <row r="207" spans="2:16" x14ac:dyDescent="0.25">
      <c r="B207" t="s">
        <v>427</v>
      </c>
      <c r="C207" s="14" t="s">
        <v>463</v>
      </c>
      <c r="D207" s="14" t="s">
        <v>459</v>
      </c>
      <c r="E207" s="9">
        <v>0</v>
      </c>
      <c r="F207" s="5">
        <v>0</v>
      </c>
      <c r="G207" s="5">
        <v>0</v>
      </c>
      <c r="I207" s="31"/>
      <c r="J207" s="31"/>
      <c r="K207" s="31"/>
      <c r="M207" s="31">
        <f>$K207*'POPULAÇÃO ATENDIDA SES'!X207</f>
        <v>0</v>
      </c>
      <c r="N207" s="31">
        <f>$K207*'POPULAÇÃO ATENDIDA SES'!Y207</f>
        <v>0</v>
      </c>
      <c r="O207" s="31">
        <f>$K207*'POPULAÇÃO ATENDIDA SES'!Z207</f>
        <v>0</v>
      </c>
      <c r="P207" s="31">
        <f>$K207*'POPULAÇÃO ATENDIDA SES'!AA207</f>
        <v>0</v>
      </c>
    </row>
    <row r="208" spans="2:16" x14ac:dyDescent="0.25">
      <c r="B208" t="s">
        <v>428</v>
      </c>
      <c r="C208" s="14" t="s">
        <v>463</v>
      </c>
      <c r="D208" s="14" t="s">
        <v>458</v>
      </c>
      <c r="E208" s="9">
        <v>0</v>
      </c>
      <c r="F208" s="5">
        <v>0</v>
      </c>
      <c r="G208" s="5">
        <v>0</v>
      </c>
      <c r="I208" s="31"/>
      <c r="J208" s="31"/>
      <c r="K208" s="31"/>
      <c r="M208" s="31">
        <f>$K208*'POPULAÇÃO ATENDIDA SES'!X208</f>
        <v>0</v>
      </c>
      <c r="N208" s="31">
        <f>$K208*'POPULAÇÃO ATENDIDA SES'!Y208</f>
        <v>0</v>
      </c>
      <c r="O208" s="31">
        <f>$K208*'POPULAÇÃO ATENDIDA SES'!Z208</f>
        <v>0</v>
      </c>
      <c r="P208" s="31">
        <f>$K208*'POPULAÇÃO ATENDIDA SES'!AA208</f>
        <v>0</v>
      </c>
    </row>
    <row r="209" spans="2:16" x14ac:dyDescent="0.25">
      <c r="B209" t="s">
        <v>429</v>
      </c>
      <c r="C209" s="14" t="s">
        <v>463</v>
      </c>
      <c r="D209" s="14" t="s">
        <v>460</v>
      </c>
      <c r="E209" s="9">
        <v>0</v>
      </c>
      <c r="F209" s="5">
        <v>0</v>
      </c>
      <c r="G209" s="5">
        <v>17</v>
      </c>
      <c r="I209" s="31"/>
      <c r="J209" s="31"/>
      <c r="K209" s="31">
        <f>IF(G209=0,"-",G209/'POPULAÇÃO ATENDIDA SES'!G209)</f>
        <v>5.693997856377278</v>
      </c>
      <c r="M209" s="31">
        <f>$K209*'POPULAÇÃO ATENDIDA SES'!X209</f>
        <v>17</v>
      </c>
      <c r="N209" s="31">
        <f>$K209*'POPULAÇÃO ATENDIDA SES'!Y209</f>
        <v>17</v>
      </c>
      <c r="O209" s="31">
        <f>$K209*'POPULAÇÃO ATENDIDA SES'!Z209</f>
        <v>17</v>
      </c>
      <c r="P209" s="31">
        <f>$K209*'POPULAÇÃO ATENDIDA SES'!AA209</f>
        <v>17.160285714285713</v>
      </c>
    </row>
    <row r="210" spans="2:16" x14ac:dyDescent="0.25">
      <c r="B210" t="s">
        <v>430</v>
      </c>
      <c r="C210" s="14" t="s">
        <v>463</v>
      </c>
      <c r="D210" s="14" t="s">
        <v>459</v>
      </c>
      <c r="E210" s="9">
        <v>696770</v>
      </c>
      <c r="F210" s="5">
        <v>732269</v>
      </c>
      <c r="G210" s="5">
        <v>760379</v>
      </c>
      <c r="I210" s="31">
        <f>IF(E210=0,"-",E210/'POPULAÇÃO ATENDIDA SES'!E210)</f>
        <v>49.349747647118669</v>
      </c>
      <c r="J210" s="31">
        <f>IF(F210=0,"-",F210/'POPULAÇÃO ATENDIDA SES'!F210)</f>
        <v>51.559813038160726</v>
      </c>
      <c r="K210" s="31">
        <f>IF(G210=0,"-",G210/'POPULAÇÃO ATENDIDA SES'!G210)</f>
        <v>53.225039273100037</v>
      </c>
      <c r="M210" s="31">
        <f>$K210*'POPULAÇÃO ATENDIDA SES'!X210</f>
        <v>768532.92167775217</v>
      </c>
      <c r="N210" s="31">
        <f>$K210*'POPULAÇÃO ATENDIDA SES'!Y210</f>
        <v>776428.80785937281</v>
      </c>
      <c r="O210" s="31">
        <f>$K210*'POPULAÇÃO ATENDIDA SES'!Z210</f>
        <v>784066.65854486206</v>
      </c>
      <c r="P210" s="31">
        <f>$K210*'POPULAÇÃO ATENDIDA SES'!AA210</f>
        <v>791498.08083344635</v>
      </c>
    </row>
    <row r="211" spans="2:16" x14ac:dyDescent="0.25">
      <c r="B211" t="s">
        <v>431</v>
      </c>
      <c r="C211" s="14" t="s">
        <v>463</v>
      </c>
      <c r="D211" s="14" t="s">
        <v>459</v>
      </c>
      <c r="E211" s="9">
        <v>0</v>
      </c>
      <c r="F211" s="5">
        <v>0</v>
      </c>
      <c r="G211" s="5">
        <v>0</v>
      </c>
      <c r="I211" s="31"/>
      <c r="J211" s="31"/>
      <c r="K211" s="31"/>
      <c r="M211" s="31">
        <f>$K211*'POPULAÇÃO ATENDIDA SES'!X211</f>
        <v>0</v>
      </c>
      <c r="N211" s="31">
        <f>$K211*'POPULAÇÃO ATENDIDA SES'!Y211</f>
        <v>0</v>
      </c>
      <c r="O211" s="31">
        <f>$K211*'POPULAÇÃO ATENDIDA SES'!Z211</f>
        <v>0</v>
      </c>
      <c r="P211" s="31">
        <f>$K211*'POPULAÇÃO ATENDIDA SES'!AA211</f>
        <v>0</v>
      </c>
    </row>
    <row r="212" spans="2:16" x14ac:dyDescent="0.25">
      <c r="B212" t="s">
        <v>432</v>
      </c>
      <c r="C212" s="14" t="s">
        <v>463</v>
      </c>
      <c r="D212" s="14" t="s">
        <v>459</v>
      </c>
      <c r="E212" s="9">
        <v>0</v>
      </c>
      <c r="F212" s="5">
        <v>0</v>
      </c>
      <c r="G212" s="5">
        <v>0</v>
      </c>
      <c r="I212" s="31"/>
      <c r="J212" s="31"/>
      <c r="K212" s="31"/>
      <c r="M212" s="31">
        <f>$K212*'POPULAÇÃO ATENDIDA SES'!X212</f>
        <v>0</v>
      </c>
      <c r="N212" s="31">
        <f>$K212*'POPULAÇÃO ATENDIDA SES'!Y212</f>
        <v>0</v>
      </c>
      <c r="O212" s="31">
        <f>$K212*'POPULAÇÃO ATENDIDA SES'!Z212</f>
        <v>0</v>
      </c>
      <c r="P212" s="31">
        <f>$K212*'POPULAÇÃO ATENDIDA SES'!AA212</f>
        <v>0</v>
      </c>
    </row>
    <row r="213" spans="2:16" x14ac:dyDescent="0.25">
      <c r="B213" t="s">
        <v>433</v>
      </c>
      <c r="C213" s="14" t="s">
        <v>463</v>
      </c>
      <c r="D213" s="14" t="s">
        <v>458</v>
      </c>
      <c r="E213" s="9">
        <v>0</v>
      </c>
      <c r="F213" s="5">
        <v>23</v>
      </c>
      <c r="G213" s="5">
        <v>0</v>
      </c>
      <c r="I213" s="31"/>
      <c r="J213" s="31">
        <f>IF(F213=0,"-",F213/'POPULAÇÃO ATENDIDA SES'!F213)</f>
        <v>8.712121212121211</v>
      </c>
      <c r="K213" s="31"/>
      <c r="M213" s="31">
        <f>$K213*'POPULAÇÃO ATENDIDA SES'!X213</f>
        <v>0</v>
      </c>
      <c r="N213" s="31">
        <f>$K213*'POPULAÇÃO ATENDIDA SES'!Y213</f>
        <v>0</v>
      </c>
      <c r="O213" s="31">
        <f>$K213*'POPULAÇÃO ATENDIDA SES'!Z213</f>
        <v>0</v>
      </c>
      <c r="P213" s="31">
        <f>$K213*'POPULAÇÃO ATENDIDA SES'!AA213</f>
        <v>0</v>
      </c>
    </row>
    <row r="214" spans="2:16" x14ac:dyDescent="0.25">
      <c r="B214" t="s">
        <v>434</v>
      </c>
      <c r="C214" s="14" t="s">
        <v>463</v>
      </c>
      <c r="D214" s="14" t="s">
        <v>459</v>
      </c>
      <c r="E214" s="9">
        <v>0</v>
      </c>
      <c r="F214" s="5">
        <v>0</v>
      </c>
      <c r="G214" s="5">
        <v>0</v>
      </c>
      <c r="I214" s="31"/>
      <c r="J214" s="31"/>
      <c r="K214" s="31"/>
      <c r="M214" s="31">
        <f>$K214*'POPULAÇÃO ATENDIDA SES'!X214</f>
        <v>0</v>
      </c>
      <c r="N214" s="31">
        <f>$K214*'POPULAÇÃO ATENDIDA SES'!Y214</f>
        <v>0</v>
      </c>
      <c r="O214" s="31">
        <f>$K214*'POPULAÇÃO ATENDIDA SES'!Z214</f>
        <v>0</v>
      </c>
      <c r="P214" s="31">
        <f>$K214*'POPULAÇÃO ATENDIDA SES'!AA214</f>
        <v>0</v>
      </c>
    </row>
    <row r="215" spans="2:16" x14ac:dyDescent="0.25">
      <c r="B215" t="s">
        <v>435</v>
      </c>
      <c r="C215" s="14" t="s">
        <v>465</v>
      </c>
      <c r="D215" s="14" t="s">
        <v>458</v>
      </c>
      <c r="E215" s="9">
        <v>253244</v>
      </c>
      <c r="F215" s="5">
        <v>276552</v>
      </c>
      <c r="G215" s="5">
        <v>289282</v>
      </c>
      <c r="I215" s="31">
        <f>IF(E215=0,"-",E215/'POPULAÇÃO ATENDIDA SES'!E215)</f>
        <v>39.296031802779865</v>
      </c>
      <c r="J215" s="31">
        <f>IF(F215=0,"-",F215/'POPULAÇÃO ATENDIDA SES'!F215)</f>
        <v>41.358235611655388</v>
      </c>
      <c r="K215" s="31">
        <f>IF(G215=0,"-",G215/'POPULAÇÃO ATENDIDA SES'!G215)</f>
        <v>42.452609784319698</v>
      </c>
      <c r="M215" s="31">
        <f>$K215*'POPULAÇÃO ATENDIDA SES'!X215</f>
        <v>292366.94573434122</v>
      </c>
      <c r="N215" s="31">
        <f>$K215*'POPULAÇÃO ATENDIDA SES'!Y215</f>
        <v>295373.79157667386</v>
      </c>
      <c r="O215" s="31">
        <f>$K215*'POPULAÇÃO ATENDIDA SES'!Z215</f>
        <v>298302.5375269978</v>
      </c>
      <c r="P215" s="31">
        <f>$K215*'POPULAÇÃO ATENDIDA SES'!AA215</f>
        <v>301114.1336393088</v>
      </c>
    </row>
    <row r="216" spans="2:16" x14ac:dyDescent="0.25">
      <c r="B216" t="s">
        <v>436</v>
      </c>
      <c r="C216" s="14" t="s">
        <v>463</v>
      </c>
      <c r="D216" s="14" t="s">
        <v>459</v>
      </c>
      <c r="E216" s="9">
        <v>0</v>
      </c>
      <c r="F216" s="5">
        <v>0</v>
      </c>
      <c r="G216" s="5">
        <v>0</v>
      </c>
      <c r="I216" s="31"/>
      <c r="J216" s="31"/>
      <c r="K216" s="31"/>
      <c r="M216" s="31">
        <f>$K216*'POPULAÇÃO ATENDIDA SES'!X216</f>
        <v>0</v>
      </c>
      <c r="N216" s="31">
        <f>$K216*'POPULAÇÃO ATENDIDA SES'!Y216</f>
        <v>0</v>
      </c>
      <c r="O216" s="31">
        <f>$K216*'POPULAÇÃO ATENDIDA SES'!Z216</f>
        <v>0</v>
      </c>
      <c r="P216" s="31">
        <f>$K216*'POPULAÇÃO ATENDIDA SES'!AA216</f>
        <v>0</v>
      </c>
    </row>
    <row r="217" spans="2:16" x14ac:dyDescent="0.25">
      <c r="B217" t="s">
        <v>437</v>
      </c>
      <c r="C217" s="14" t="s">
        <v>463</v>
      </c>
      <c r="D217" s="14" t="s">
        <v>458</v>
      </c>
      <c r="E217" s="9">
        <v>4228981</v>
      </c>
      <c r="F217" s="5">
        <v>6129833</v>
      </c>
      <c r="G217" s="5">
        <v>6385566</v>
      </c>
      <c r="I217" s="31">
        <f>IF(E217=0,"-",E217/'POPULAÇÃO ATENDIDA SES'!E217)</f>
        <v>33.188235843695104</v>
      </c>
      <c r="J217" s="31">
        <f>IF(F217=0,"-",F217/'POPULAÇÃO ATENDIDA SES'!F217)</f>
        <v>47.357510929943892</v>
      </c>
      <c r="K217" s="31">
        <f>IF(G217=0,"-",G217/'POPULAÇÃO ATENDIDA SES'!G217)</f>
        <v>48.565897043715609</v>
      </c>
      <c r="M217" s="31">
        <f>$K217*'POPULAÇÃO ATENDIDA SES'!X217</f>
        <v>6454098.7635634514</v>
      </c>
      <c r="N217" s="31">
        <f>$K217*'POPULAÇÃO ATENDIDA SES'!Y217</f>
        <v>6520473.0148886824</v>
      </c>
      <c r="O217" s="31">
        <f>$K217*'POPULAÇÃO ATENDIDA SES'!Z217</f>
        <v>6584737.8110720189</v>
      </c>
      <c r="P217" s="31">
        <f>$K217*'POPULAÇÃO ATENDIDA SES'!AA217</f>
        <v>6646893.1521134581</v>
      </c>
    </row>
    <row r="218" spans="2:16" x14ac:dyDescent="0.25">
      <c r="B218" t="s">
        <v>438</v>
      </c>
      <c r="C218" s="14" t="s">
        <v>464</v>
      </c>
      <c r="D218" s="14" t="s">
        <v>460</v>
      </c>
      <c r="E218" s="9">
        <v>0</v>
      </c>
      <c r="F218" s="5">
        <v>0</v>
      </c>
      <c r="G218" s="5">
        <v>0</v>
      </c>
      <c r="I218" s="31"/>
      <c r="J218" s="31"/>
      <c r="K218" s="31"/>
      <c r="M218" s="31">
        <f>$K218*'POPULAÇÃO ATENDIDA SES'!X218</f>
        <v>0</v>
      </c>
      <c r="N218" s="31">
        <f>$K218*'POPULAÇÃO ATENDIDA SES'!Y218</f>
        <v>0</v>
      </c>
      <c r="O218" s="31">
        <f>$K218*'POPULAÇÃO ATENDIDA SES'!Z218</f>
        <v>0</v>
      </c>
      <c r="P218" s="31">
        <f>$K218*'POPULAÇÃO ATENDIDA SES'!AA218</f>
        <v>0</v>
      </c>
    </row>
    <row r="219" spans="2:16" x14ac:dyDescent="0.25">
      <c r="B219" t="s">
        <v>439</v>
      </c>
      <c r="C219" s="14" t="s">
        <v>464</v>
      </c>
      <c r="D219" s="14" t="s">
        <v>460</v>
      </c>
      <c r="E219" s="9">
        <v>0</v>
      </c>
      <c r="F219" s="5">
        <v>0</v>
      </c>
      <c r="G219" s="5">
        <v>0</v>
      </c>
      <c r="I219" s="31"/>
      <c r="J219" s="31"/>
      <c r="K219" s="31"/>
      <c r="M219" s="31">
        <f>$K219*'POPULAÇÃO ATENDIDA SES'!X219</f>
        <v>0</v>
      </c>
      <c r="N219" s="31">
        <f>$K219*'POPULAÇÃO ATENDIDA SES'!Y219</f>
        <v>0</v>
      </c>
      <c r="O219" s="31">
        <f>$K219*'POPULAÇÃO ATENDIDA SES'!Z219</f>
        <v>0</v>
      </c>
      <c r="P219" s="31">
        <f>$K219*'POPULAÇÃO ATENDIDA SES'!AA219</f>
        <v>0</v>
      </c>
    </row>
    <row r="220" spans="2:16" x14ac:dyDescent="0.25">
      <c r="B220" t="s">
        <v>440</v>
      </c>
      <c r="C220" s="14" t="s">
        <v>463</v>
      </c>
      <c r="D220" s="14" t="s">
        <v>458</v>
      </c>
      <c r="E220" s="9">
        <v>0</v>
      </c>
      <c r="F220" s="5">
        <v>0</v>
      </c>
      <c r="G220" s="5">
        <v>0</v>
      </c>
      <c r="I220" s="31"/>
      <c r="J220" s="31"/>
      <c r="K220" s="31"/>
      <c r="M220" s="31">
        <f>$K220*'POPULAÇÃO ATENDIDA SES'!X220</f>
        <v>0</v>
      </c>
      <c r="N220" s="31">
        <f>$K220*'POPULAÇÃO ATENDIDA SES'!Y220</f>
        <v>0</v>
      </c>
      <c r="O220" s="31">
        <f>$K220*'POPULAÇÃO ATENDIDA SES'!Z220</f>
        <v>0</v>
      </c>
      <c r="P220" s="31">
        <f>$K220*'POPULAÇÃO ATENDIDA SES'!AA220</f>
        <v>0</v>
      </c>
    </row>
    <row r="221" spans="2:16" x14ac:dyDescent="0.25">
      <c r="B221" t="s">
        <v>441</v>
      </c>
      <c r="C221" s="14" t="s">
        <v>463</v>
      </c>
      <c r="D221" s="14" t="s">
        <v>458</v>
      </c>
      <c r="E221" s="9">
        <v>1397854</v>
      </c>
      <c r="F221" s="5">
        <v>1466179</v>
      </c>
      <c r="G221" s="5">
        <v>1521289</v>
      </c>
      <c r="I221" s="31">
        <f>IF(E221=0,"-",E221/'POPULAÇÃO ATENDIDA SES'!E221)</f>
        <v>48.844054262452943</v>
      </c>
      <c r="J221" s="31">
        <f>IF(F221=0,"-",F221/'POPULAÇÃO ATENDIDA SES'!F221)</f>
        <v>49.952927328440751</v>
      </c>
      <c r="K221" s="31">
        <f>IF(G221=0,"-",G221/'POPULAÇÃO ATENDIDA SES'!G221)</f>
        <v>51.101042792624291</v>
      </c>
      <c r="M221" s="31">
        <f>$K221*'POPULAÇÃO ATENDIDA SES'!X221</f>
        <v>1705692.3828209005</v>
      </c>
      <c r="N221" s="31">
        <f>$K221*'POPULAÇÃO ATENDIDA SES'!Y221</f>
        <v>1893016.8617286612</v>
      </c>
      <c r="O221" s="31">
        <f>$K221*'POPULAÇÃO ATENDIDA SES'!Z221</f>
        <v>1911668.1883729817</v>
      </c>
      <c r="P221" s="31">
        <f>$K221*'POPULAÇÃO ATENDIDA SES'!AA221</f>
        <v>1929716.3626631324</v>
      </c>
    </row>
    <row r="222" spans="2:16" x14ac:dyDescent="0.25">
      <c r="B222" t="s">
        <v>442</v>
      </c>
      <c r="C222" s="14" t="s">
        <v>465</v>
      </c>
      <c r="D222" s="14" t="s">
        <v>458</v>
      </c>
      <c r="E222" s="9">
        <v>71921</v>
      </c>
      <c r="F222" s="5">
        <v>102491</v>
      </c>
      <c r="G222" s="5">
        <v>133127</v>
      </c>
      <c r="I222" s="31">
        <f>IF(E222=0,"-",E222/'POPULAÇÃO ATENDIDA SES'!E222)</f>
        <v>40.543176303992929</v>
      </c>
      <c r="J222" s="31">
        <f>IF(F222=0,"-",F222/'POPULAÇÃO ATENDIDA SES'!F222)</f>
        <v>58.142292185171264</v>
      </c>
      <c r="K222" s="31">
        <f>IF(G222=0,"-",G222/'POPULAÇÃO ATENDIDA SES'!G222)</f>
        <v>52.424951830807366</v>
      </c>
      <c r="M222" s="31">
        <f>$K222*'POPULAÇÃO ATENDIDA SES'!X222</f>
        <v>134559.63136176066</v>
      </c>
      <c r="N222" s="31">
        <f>$K222*'POPULAÇÃO ATENDIDA SES'!Y222</f>
        <v>135959.94773039891</v>
      </c>
      <c r="O222" s="31">
        <f>$K222*'POPULAÇÃO ATENDIDA SES'!Z222</f>
        <v>137284.86244841816</v>
      </c>
      <c r="P222" s="31">
        <f>$K222*'POPULAÇÃO ATENDIDA SES'!AA222</f>
        <v>138588.23383768916</v>
      </c>
    </row>
    <row r="223" spans="2:16" x14ac:dyDescent="0.25">
      <c r="B223" t="s">
        <v>443</v>
      </c>
      <c r="C223" s="14" t="s">
        <v>463</v>
      </c>
      <c r="D223" s="14" t="s">
        <v>459</v>
      </c>
      <c r="E223" s="9">
        <v>0</v>
      </c>
      <c r="F223" s="5">
        <v>0</v>
      </c>
      <c r="G223" s="5">
        <v>11553</v>
      </c>
      <c r="I223" s="31"/>
      <c r="J223" s="31"/>
      <c r="K223" s="31">
        <f>IF(G223=0,"-",G223/'POPULAÇÃO ATENDIDA SES'!G223)</f>
        <v>13.286494214803039</v>
      </c>
      <c r="M223" s="31">
        <f>$K223*'POPULAÇÃO ATENDIDA SES'!X223</f>
        <v>11553</v>
      </c>
      <c r="N223" s="31">
        <f>$K223*'POPULAÇÃO ATENDIDA SES'!Y223</f>
        <v>11553</v>
      </c>
      <c r="O223" s="31">
        <f>$K223*'POPULAÇÃO ATENDIDA SES'!Z223</f>
        <v>11667.480594549959</v>
      </c>
      <c r="P223" s="31">
        <f>$K223*'POPULAÇÃO ATENDIDA SES'!AA223</f>
        <v>11777.191164327001</v>
      </c>
    </row>
    <row r="224" spans="2:16" x14ac:dyDescent="0.25">
      <c r="B224" t="s">
        <v>444</v>
      </c>
      <c r="C224" s="14" t="s">
        <v>463</v>
      </c>
      <c r="D224" s="14" t="s">
        <v>459</v>
      </c>
      <c r="E224" s="9">
        <v>3260507</v>
      </c>
      <c r="F224" s="5">
        <v>3423902</v>
      </c>
      <c r="G224" s="5">
        <v>3638824</v>
      </c>
      <c r="I224" s="31">
        <f>IF(E224=0,"-",E224/'POPULAÇÃO ATENDIDA SES'!E224)</f>
        <v>33.007217260328417</v>
      </c>
      <c r="J224" s="31">
        <f>IF(F224=0,"-",F224/'POPULAÇÃO ATENDIDA SES'!F224)</f>
        <v>34.245866981660846</v>
      </c>
      <c r="K224" s="31">
        <f>IF(G224=0,"-",G224/'POPULAÇÃO ATENDIDA SES'!G224)</f>
        <v>34.063259575348646</v>
      </c>
      <c r="M224" s="31">
        <f>$K224*'POPULAÇÃO ATENDIDA SES'!X224</f>
        <v>3677867.9521548017</v>
      </c>
      <c r="N224" s="31">
        <f>$K224*'POPULAÇÃO ATENDIDA SES'!Y224</f>
        <v>3715706.2238519145</v>
      </c>
      <c r="O224" s="31">
        <f>$K224*'POPULAÇÃO ATENDIDA SES'!Z224</f>
        <v>3752338.8150913399</v>
      </c>
      <c r="P224" s="31">
        <f>$K224*'POPULAÇÃO ATENDIDA SES'!AA224</f>
        <v>4419036.5697319126</v>
      </c>
    </row>
    <row r="225" spans="2:16" x14ac:dyDescent="0.25">
      <c r="B225" t="s">
        <v>445</v>
      </c>
      <c r="C225" s="14" t="s">
        <v>463</v>
      </c>
      <c r="D225" s="14" t="s">
        <v>460</v>
      </c>
      <c r="E225" s="9">
        <v>0</v>
      </c>
      <c r="F225" s="5">
        <v>0</v>
      </c>
      <c r="G225" s="5">
        <v>25</v>
      </c>
      <c r="I225" s="31"/>
      <c r="J225" s="31"/>
      <c r="K225" s="31"/>
      <c r="M225" s="31">
        <f>$K225*'POPULAÇÃO ATENDIDA SES'!X225</f>
        <v>0</v>
      </c>
      <c r="N225" s="31">
        <f>$K225*'POPULAÇÃO ATENDIDA SES'!Y225</f>
        <v>0</v>
      </c>
      <c r="O225" s="31">
        <f>$K225*'POPULAÇÃO ATENDIDA SES'!Z225</f>
        <v>0</v>
      </c>
      <c r="P225" s="31">
        <f>$K225*'POPULAÇÃO ATENDIDA SES'!AA225</f>
        <v>0</v>
      </c>
    </row>
    <row r="226" spans="2:16" x14ac:dyDescent="0.25">
      <c r="B226" t="s">
        <v>446</v>
      </c>
      <c r="C226" s="14" t="s">
        <v>463</v>
      </c>
      <c r="D226" s="14" t="s">
        <v>459</v>
      </c>
      <c r="E226" s="9">
        <v>327968</v>
      </c>
      <c r="F226" s="5">
        <v>337132</v>
      </c>
      <c r="G226" s="5">
        <v>358582</v>
      </c>
      <c r="I226" s="31">
        <f>IF(E226=0,"-",E226/'POPULAÇÃO ATENDIDA SES'!E226)</f>
        <v>43.773666780275754</v>
      </c>
      <c r="J226" s="31">
        <f>IF(F226=0,"-",F226/'POPULAÇÃO ATENDIDA SES'!F226)</f>
        <v>42.21877724987818</v>
      </c>
      <c r="K226" s="31">
        <f>IF(G226=0,"-",G226/'POPULAÇÃO ATENDIDA SES'!G226)</f>
        <v>42.972492006187963</v>
      </c>
      <c r="M226" s="31">
        <f>$K226*'POPULAÇÃO ATENDIDA SES'!X226</f>
        <v>362431.3526011561</v>
      </c>
      <c r="N226" s="31">
        <f>$K226*'POPULAÇÃO ATENDIDA SES'!Y226</f>
        <v>366149.10340398207</v>
      </c>
      <c r="O226" s="31">
        <f>$K226*'POPULAÇÃO ATENDIDA SES'!Z226</f>
        <v>369768.15285806044</v>
      </c>
      <c r="P226" s="31">
        <f>$K226*'POPULAÇÃO ATENDIDA SES'!AA226</f>
        <v>373255.60051380866</v>
      </c>
    </row>
    <row r="227" spans="2:16" x14ac:dyDescent="0.25">
      <c r="B227" t="s">
        <v>447</v>
      </c>
      <c r="C227" s="14" t="s">
        <v>463</v>
      </c>
      <c r="D227" s="14" t="s">
        <v>459</v>
      </c>
      <c r="E227" s="9">
        <v>0</v>
      </c>
      <c r="F227" s="5">
        <v>0</v>
      </c>
      <c r="G227" s="5">
        <v>79</v>
      </c>
      <c r="I227" s="31"/>
      <c r="J227" s="31"/>
      <c r="K227" s="31"/>
      <c r="M227" s="31">
        <f>$K227*'POPULAÇÃO ATENDIDA SES'!X227</f>
        <v>0</v>
      </c>
      <c r="N227" s="31">
        <f>$K227*'POPULAÇÃO ATENDIDA SES'!Y227</f>
        <v>0</v>
      </c>
      <c r="O227" s="31">
        <f>$K227*'POPULAÇÃO ATENDIDA SES'!Z227</f>
        <v>0</v>
      </c>
      <c r="P227" s="31">
        <f>$K227*'POPULAÇÃO ATENDIDA SES'!AA227</f>
        <v>0</v>
      </c>
    </row>
    <row r="228" spans="2:16" x14ac:dyDescent="0.25">
      <c r="B228" t="s">
        <v>448</v>
      </c>
      <c r="C228" s="14" t="s">
        <v>463</v>
      </c>
      <c r="D228" s="14" t="s">
        <v>458</v>
      </c>
      <c r="E228" s="9">
        <v>0</v>
      </c>
      <c r="F228" s="5">
        <v>0</v>
      </c>
      <c r="G228" s="5">
        <v>0</v>
      </c>
      <c r="I228" s="31"/>
      <c r="J228" s="31"/>
      <c r="K228" s="31"/>
      <c r="M228" s="31">
        <f>$K228*'POPULAÇÃO ATENDIDA SES'!X228</f>
        <v>0</v>
      </c>
      <c r="N228" s="31">
        <f>$K228*'POPULAÇÃO ATENDIDA SES'!Y228</f>
        <v>0</v>
      </c>
      <c r="O228" s="31">
        <f>$K228*'POPULAÇÃO ATENDIDA SES'!Z228</f>
        <v>0</v>
      </c>
      <c r="P228" s="31">
        <f>$K228*'POPULAÇÃO ATENDIDA SES'!AA228</f>
        <v>0</v>
      </c>
    </row>
    <row r="229" spans="2:16" x14ac:dyDescent="0.25">
      <c r="E229" s="10"/>
    </row>
    <row r="230" spans="2:16" x14ac:dyDescent="0.25">
      <c r="B230" s="8" t="s">
        <v>209</v>
      </c>
      <c r="C230" s="8"/>
      <c r="D230" s="15"/>
      <c r="E230" s="11">
        <f>SUM(E6:E228)</f>
        <v>205030472</v>
      </c>
      <c r="F230" s="11">
        <f t="shared" ref="F230:G230" si="0">SUM(F6:F228)</f>
        <v>216930389</v>
      </c>
      <c r="G230" s="11">
        <f t="shared" si="0"/>
        <v>223194747</v>
      </c>
      <c r="M230" s="7">
        <f>SUM(M6:M228)</f>
        <v>232407334.98607969</v>
      </c>
      <c r="N230" s="7">
        <f t="shared" ref="N230:P230" si="1">SUM(N6:N228)</f>
        <v>237030439.5443145</v>
      </c>
      <c r="O230" s="7">
        <f t="shared" si="1"/>
        <v>240815759.82194287</v>
      </c>
      <c r="P230" s="7">
        <f t="shared" si="1"/>
        <v>247231186.18051931</v>
      </c>
    </row>
    <row r="231" spans="2:16" x14ac:dyDescent="0.25">
      <c r="M231" s="33">
        <f>(M230-G230)/G230</f>
        <v>4.1276007208537455E-2</v>
      </c>
      <c r="N231" s="33">
        <f>(N230-M230)/M230</f>
        <v>1.9892248919388525E-2</v>
      </c>
      <c r="O231" s="33">
        <f t="shared" ref="O231" si="2">(O230-N230)/N230</f>
        <v>1.5969764410451046E-2</v>
      </c>
      <c r="P231" s="33">
        <f t="shared" ref="P231" si="3">(P230-O230)/O230</f>
        <v>2.6640392486438423E-2</v>
      </c>
    </row>
  </sheetData>
  <autoFilter ref="B5:L228" xr:uid="{00000000-0001-0000-1400-000000000000}"/>
  <mergeCells count="5">
    <mergeCell ref="B3:G3"/>
    <mergeCell ref="I4:K4"/>
    <mergeCell ref="M4:P4"/>
    <mergeCell ref="E4:G4"/>
    <mergeCell ref="A1:P1"/>
  </mergeCells>
  <pageMargins left="0.31527777777777799" right="0.31527777777777799" top="0.35416666666666702" bottom="0.55138888888888904" header="0.511811023622047" footer="0.31527777777777799"/>
  <pageSetup paperSize="9" scale="50" orientation="landscape" horizontalDpi="300" verticalDpi="300" r:id="rId1"/>
  <headerFooter>
    <oddFooter>&amp;LFonte das Informações: Painel de Indicadores | SANEAGO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16</vt:i4>
      </vt:variant>
    </vt:vector>
  </HeadingPairs>
  <TitlesOfParts>
    <vt:vector size="26" baseType="lpstr">
      <vt:lpstr>POPULAÇÃO ATENDIDA SAA</vt:lpstr>
      <vt:lpstr>POPULAÇÃO ATENDIDA SES</vt:lpstr>
      <vt:lpstr>NUMERO DE ECONOMIAS SAA</vt:lpstr>
      <vt:lpstr>NUMERO DE ECONOMIAS SES</vt:lpstr>
      <vt:lpstr>ECONOMIAS SOMENTE (SES)</vt:lpstr>
      <vt:lpstr>PROJEÇÃO ECONOMIAS TOTAIS</vt:lpstr>
      <vt:lpstr>VOLUME PRODUZIDO SAA</vt:lpstr>
      <vt:lpstr>VOLUME FATURADO SAA</vt:lpstr>
      <vt:lpstr>VOLUME FATURADO SES</vt:lpstr>
      <vt:lpstr>VOLUME TRATADO SES</vt:lpstr>
      <vt:lpstr>'NUMERO DE ECONOMIAS SAA'!Area_de_impressao</vt:lpstr>
      <vt:lpstr>'NUMERO DE ECONOMIAS SES'!Area_de_impressao</vt:lpstr>
      <vt:lpstr>'POPULAÇÃO ATENDIDA SAA'!Area_de_impressao</vt:lpstr>
      <vt:lpstr>'POPULAÇÃO ATENDIDA SES'!Area_de_impressao</vt:lpstr>
      <vt:lpstr>'VOLUME FATURADO SAA'!Area_de_impressao</vt:lpstr>
      <vt:lpstr>'VOLUME FATURADO SES'!Area_de_impressao</vt:lpstr>
      <vt:lpstr>'VOLUME PRODUZIDO SAA'!Area_de_impressao</vt:lpstr>
      <vt:lpstr>'VOLUME TRATADO SES'!Area_de_impressao</vt:lpstr>
      <vt:lpstr>'NUMERO DE ECONOMIAS SAA'!Titulos_de_impressao</vt:lpstr>
      <vt:lpstr>'NUMERO DE ECONOMIAS SES'!Titulos_de_impressao</vt:lpstr>
      <vt:lpstr>'POPULAÇÃO ATENDIDA SAA'!Titulos_de_impressao</vt:lpstr>
      <vt:lpstr>'POPULAÇÃO ATENDIDA SES'!Titulos_de_impressao</vt:lpstr>
      <vt:lpstr>'VOLUME FATURADO SAA'!Titulos_de_impressao</vt:lpstr>
      <vt:lpstr>'VOLUME FATURADO SES'!Titulos_de_impressao</vt:lpstr>
      <vt:lpstr>'VOLUME PRODUZIDO SAA'!Titulos_de_impressao</vt:lpstr>
      <vt:lpstr>'VOLUME TRATADO SES'!Titulos_de_impressao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CAIXETA MACHADO JORGE</dc:creator>
  <dc:description/>
  <cp:lastModifiedBy>EDUARDO H CUNHA</cp:lastModifiedBy>
  <cp:revision>13</cp:revision>
  <cp:lastPrinted>2026-07-14T11:51:43Z</cp:lastPrinted>
  <dcterms:created xsi:type="dcterms:W3CDTF">2015-06-05T18:19:34Z</dcterms:created>
  <dcterms:modified xsi:type="dcterms:W3CDTF">2026-07-14T11:53:26Z</dcterms:modified>
  <dc:language>pt-BR</dc:language>
</cp:coreProperties>
</file>